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24"/>
  <workbookPr filterPrivacy="1" showInkAnnotation="0" autoCompressPictures="0"/>
  <bookViews>
    <workbookView xWindow="0" yWindow="0" windowWidth="25520" windowHeight="15600" tabRatio="519" firstSheet="5" activeTab="6"/>
  </bookViews>
  <sheets>
    <sheet name="READ THIS FIRST!!" sheetId="1" r:id="rId1"/>
    <sheet name="1. Program Outcomes &amp; Impact" sheetId="2" r:id="rId2"/>
    <sheet name="2. Program Progress Outputs" sheetId="7" r:id="rId3"/>
    <sheet name="3A. Financial Data Summary" sheetId="16" r:id="rId4"/>
    <sheet name="3B. Total Cash Outflow" sheetId="10" r:id="rId5"/>
    <sheet name="4A. Cash Reconcilation" sheetId="5" r:id="rId6"/>
    <sheet name="4B. Cash Request" sheetId="6" r:id="rId7"/>
    <sheet name="5. Cash Request Authorization" sheetId="9" r:id="rId8"/>
    <sheet name="6. EF Review" sheetId="15" state="hidden" r:id="rId9"/>
  </sheets>
  <externalReferences>
    <externalReference r:id="rId10"/>
  </externalReferences>
  <definedNames>
    <definedName name="_xlnm.Print_Area" localSheetId="1">'1. Program Outcomes &amp; Impact'!$A$1:$P$31</definedName>
    <definedName name="_xlnm.Print_Area" localSheetId="2">'2. Program Progress Outputs'!$A$1:$O$51</definedName>
    <definedName name="_xlnm.Print_Area" localSheetId="3">'3A. Financial Data Summary'!$A$1:$H$19</definedName>
    <definedName name="_xlnm.Print_Area" localSheetId="4">'3B. Total Cash Outflow'!$A$1:$K$34</definedName>
    <definedName name="_xlnm.Print_Area" localSheetId="5">'4A. Cash Reconcilation'!$A$1:$M$31</definedName>
    <definedName name="_xlnm.Print_Area" localSheetId="6">'4B. Cash Request'!$A$1:$P$52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9" i="10" l="1"/>
  <c r="E48" i="16"/>
  <c r="H19" i="10"/>
  <c r="H18" i="10"/>
  <c r="I18" i="10"/>
  <c r="J18" i="10"/>
  <c r="F28" i="16"/>
  <c r="I14" i="10"/>
  <c r="I13" i="10"/>
  <c r="D31" i="15"/>
  <c r="E28" i="16"/>
  <c r="H14" i="10"/>
  <c r="D48" i="16"/>
  <c r="D19" i="10"/>
  <c r="C48" i="16"/>
  <c r="C19" i="10"/>
  <c r="C18" i="10"/>
  <c r="D28" i="16"/>
  <c r="D14" i="10"/>
  <c r="D13" i="10"/>
  <c r="C28" i="16"/>
  <c r="C14" i="10"/>
  <c r="F53" i="16"/>
  <c r="E53" i="16"/>
  <c r="D53" i="16"/>
  <c r="C53" i="16"/>
  <c r="M13" i="5"/>
  <c r="D56" i="16"/>
  <c r="E56" i="16"/>
  <c r="F56" i="16"/>
  <c r="C56" i="16"/>
  <c r="G7" i="16"/>
  <c r="F7" i="16"/>
  <c r="E7" i="16"/>
  <c r="D7" i="16"/>
  <c r="G6" i="16"/>
  <c r="F6" i="16"/>
  <c r="E6" i="16"/>
  <c r="D6" i="16"/>
  <c r="G5" i="16"/>
  <c r="E5" i="16"/>
  <c r="G4" i="16"/>
  <c r="E4" i="16"/>
  <c r="H31" i="15"/>
  <c r="I31" i="15"/>
  <c r="H30" i="15"/>
  <c r="I30" i="15"/>
  <c r="J30" i="15"/>
  <c r="M24" i="15"/>
  <c r="M26" i="15"/>
  <c r="H33" i="15"/>
  <c r="M17" i="5"/>
  <c r="P21" i="6"/>
  <c r="H13" i="10"/>
  <c r="D18" i="10"/>
  <c r="C13" i="10"/>
  <c r="K12" i="15"/>
  <c r="N11" i="15"/>
  <c r="L11" i="15"/>
  <c r="N10" i="15"/>
  <c r="L10" i="15"/>
  <c r="D12" i="15"/>
  <c r="G11" i="15"/>
  <c r="E11" i="15"/>
  <c r="G10" i="15"/>
  <c r="E10" i="15"/>
  <c r="D8" i="15"/>
  <c r="D7" i="15"/>
  <c r="D6" i="15"/>
  <c r="D5" i="15"/>
  <c r="D4" i="15"/>
  <c r="F7" i="6"/>
  <c r="G10" i="9"/>
  <c r="G11" i="9"/>
  <c r="E11" i="9"/>
  <c r="E10" i="9"/>
  <c r="H16" i="6"/>
  <c r="E19" i="6"/>
  <c r="H19" i="6"/>
  <c r="E16" i="6"/>
  <c r="D16" i="9"/>
  <c r="D12" i="9"/>
  <c r="E15" i="9"/>
  <c r="E14" i="9"/>
  <c r="G15" i="9"/>
  <c r="G14" i="9"/>
  <c r="D8" i="9"/>
  <c r="D7" i="9"/>
  <c r="D6" i="9"/>
  <c r="D5" i="9"/>
  <c r="D4" i="9"/>
  <c r="F4" i="6"/>
  <c r="E4" i="7"/>
  <c r="I7" i="6"/>
  <c r="H7" i="6"/>
  <c r="G7" i="6"/>
  <c r="I6" i="6"/>
  <c r="I5" i="6"/>
  <c r="G5" i="6"/>
  <c r="E5" i="5"/>
  <c r="G6" i="6"/>
  <c r="D8" i="6"/>
  <c r="D7" i="5"/>
  <c r="D7" i="10"/>
  <c r="G7" i="5"/>
  <c r="F7" i="5"/>
  <c r="E7" i="5"/>
  <c r="G6" i="5"/>
  <c r="F6" i="5"/>
  <c r="E6" i="5"/>
  <c r="D6" i="5"/>
  <c r="G5" i="5"/>
  <c r="G4" i="5"/>
  <c r="E4" i="5"/>
  <c r="G7" i="10"/>
  <c r="F7" i="10"/>
  <c r="E7" i="10"/>
  <c r="G6" i="10"/>
  <c r="F6" i="10"/>
  <c r="E6" i="10"/>
  <c r="D6" i="10"/>
  <c r="G5" i="10"/>
  <c r="E5" i="10"/>
  <c r="G4" i="10"/>
  <c r="E4" i="10"/>
  <c r="G6" i="7"/>
  <c r="F6" i="7"/>
  <c r="E6" i="7"/>
  <c r="D6" i="7"/>
  <c r="G4" i="7"/>
  <c r="G5" i="7"/>
  <c r="E5" i="7"/>
  <c r="J20" i="10"/>
  <c r="E20" i="10"/>
  <c r="J15" i="10"/>
  <c r="E15" i="10"/>
  <c r="J31" i="15"/>
  <c r="D30" i="15"/>
  <c r="K20" i="5"/>
  <c r="M22" i="5"/>
  <c r="M24" i="5"/>
  <c r="E13" i="10"/>
  <c r="C31" i="15"/>
  <c r="C30" i="15"/>
  <c r="E18" i="10"/>
  <c r="J14" i="10"/>
  <c r="J19" i="10"/>
  <c r="J13" i="10"/>
  <c r="E31" i="15"/>
  <c r="E14" i="10"/>
  <c r="E19" i="10"/>
  <c r="N30" i="15"/>
  <c r="N37" i="6"/>
  <c r="P39" i="6"/>
  <c r="P42" i="6"/>
  <c r="F22" i="9"/>
  <c r="N31" i="15"/>
  <c r="E30" i="15"/>
</calcChain>
</file>

<file path=xl/comments1.xml><?xml version="1.0" encoding="utf-8"?>
<comments xmlns="http://schemas.openxmlformats.org/spreadsheetml/2006/main">
  <authors>
    <author>Author</author>
  </authors>
  <commentList>
    <comment ref="A28" authorId="0">
      <text>
        <r>
          <rPr>
            <b/>
            <sz val="9"/>
            <color indexed="81"/>
            <rFont val="Calibri"/>
            <family val="2"/>
          </rPr>
          <t>Author:</t>
        </r>
        <r>
          <rPr>
            <sz val="9"/>
            <color indexed="81"/>
            <rFont val="Calibri"/>
            <family val="2"/>
          </rPr>
          <t xml:space="preserve">
Totals for in each of Sections A, B, and C should equal the same amounts.
</t>
        </r>
      </text>
    </comment>
  </commentList>
</comments>
</file>

<file path=xl/sharedStrings.xml><?xml version="1.0" encoding="utf-8"?>
<sst xmlns="http://schemas.openxmlformats.org/spreadsheetml/2006/main" count="838" uniqueCount="429">
  <si>
    <t>Diseases:</t>
  </si>
  <si>
    <t>Implementing Partner:</t>
  </si>
  <si>
    <t>Program Start Date:</t>
  </si>
  <si>
    <t>Currency:</t>
  </si>
  <si>
    <t>Cycle:</t>
  </si>
  <si>
    <t>Beginning Date:</t>
  </si>
  <si>
    <t>Number:</t>
  </si>
  <si>
    <t>End Date:</t>
  </si>
  <si>
    <t>Progress Update - Reporting Period:</t>
  </si>
  <si>
    <t>Progress Update - Period Covered:</t>
  </si>
  <si>
    <t>Progress Update - Number:</t>
  </si>
  <si>
    <t>Add:</t>
  </si>
  <si>
    <t>Less:</t>
  </si>
  <si>
    <r>
      <t>!</t>
    </r>
    <r>
      <rPr>
        <sz val="11"/>
        <rFont val="Arial"/>
        <family val="2"/>
      </rPr>
      <t xml:space="preserve"> An explanation must be provided if there have been any adjustments.</t>
    </r>
  </si>
  <si>
    <t>On-going Periodic Report and Cash Request</t>
  </si>
  <si>
    <t>REQUEST PERIOD</t>
  </si>
  <si>
    <t>3.  Interest received on bank account</t>
  </si>
  <si>
    <t>4.  Any sources of income, (if applicable, e.g. disposal of fixed assets, tax refunds)</t>
  </si>
  <si>
    <r>
      <t xml:space="preserve">6.  Net exchange rate gains/losses </t>
    </r>
    <r>
      <rPr>
        <i/>
        <sz val="11"/>
        <rFont val="Arial"/>
        <family val="2"/>
      </rPr>
      <t>(gains should be shown with a minus sign; losses should be shown with a plus sign)</t>
    </r>
  </si>
  <si>
    <r>
      <t xml:space="preserve">7. Reconciliation adjustments </t>
    </r>
    <r>
      <rPr>
        <i/>
        <sz val="11"/>
        <rFont val="Arial"/>
        <family val="2"/>
      </rPr>
      <t>(gains should be shown with a minus sign; losses should be shown with a plus sign</t>
    </r>
    <r>
      <rPr>
        <sz val="11"/>
        <rFont val="Arial"/>
        <family val="2"/>
      </rPr>
      <t>)</t>
    </r>
  </si>
  <si>
    <t>8.  Cash Balance: End of period covered by Periodic Update:</t>
  </si>
  <si>
    <t>Explanation of reconciliation adjustments (line 7)</t>
  </si>
  <si>
    <t>1.  Period beginning date:</t>
  </si>
  <si>
    <t>end date:</t>
  </si>
  <si>
    <t>approved budget amount:</t>
  </si>
  <si>
    <t>forecasted amount:</t>
  </si>
  <si>
    <t>2a. Cash buffer period (by default)</t>
  </si>
  <si>
    <t xml:space="preserve">  (cash "buffer") beginning date:</t>
  </si>
  <si>
    <t>NB. Consider the following items when providing the analysis.</t>
  </si>
  <si>
    <t xml:space="preserve">  - Expected timing of payments for any significant budgetary items,</t>
  </si>
  <si>
    <t xml:space="preserve">  - Current/expected unit prices compared to those in the budget</t>
  </si>
  <si>
    <t xml:space="preserve">  - Change in quantities compared to budget</t>
  </si>
  <si>
    <t xml:space="preserve">  - Exchange rates and inflation</t>
  </si>
  <si>
    <t xml:space="preserve">  - Linkage between budget absorption and programmatic performance to-date.</t>
  </si>
  <si>
    <t>Select</t>
  </si>
  <si>
    <t>8. Exchange Rate (used to translate local currency into grant currency)</t>
  </si>
  <si>
    <t xml:space="preserve">Name of local currency, date and source of the exchange rate, and other comments (if appropriate) </t>
  </si>
  <si>
    <t>- used to convert Opening Cash Balance</t>
  </si>
  <si>
    <t>- used to convert Closing Cash Balance</t>
  </si>
  <si>
    <t>Total forecasted net cash expenditures by the Implementing Partner for the period immediately following the period covered  by the Periodic Report:</t>
  </si>
  <si>
    <t>2.  Cash received by the IP from the END Fund during the period covered by this periodic update:</t>
  </si>
  <si>
    <t xml:space="preserve">  - Impact of existing cash balance with Sub Grantees</t>
  </si>
  <si>
    <t xml:space="preserve">  - Current confirmed commitments to be paid during the cash request period</t>
  </si>
  <si>
    <r>
      <t xml:space="preserve">! </t>
    </r>
    <r>
      <rPr>
        <sz val="11"/>
        <rFont val="Arial"/>
        <family val="2"/>
      </rPr>
      <t>The forecast should include any existing commitments (eligible under this grant) as of the end of the reporting period and which are likely to be paid during the next implementation period</t>
    </r>
  </si>
  <si>
    <t>3. Cash Balance: End of period covered by Periodic Update (number 8 from IP Cash Reconciliation sheet):</t>
  </si>
  <si>
    <t>6.  IP's Disbursement Request to the END Fund for the period immediately following the period covered by the Periodic Update, plus additional period (cash buffer):</t>
  </si>
  <si>
    <t>7.  Does the IP's Cash Request include funds for health product procurement?</t>
  </si>
  <si>
    <t>- used to convert Total Cash Outflow for the Periodic Update Period</t>
  </si>
  <si>
    <r>
      <t xml:space="preserve">Please explain any significant variance (based on your judgment) </t>
    </r>
    <r>
      <rPr>
        <u/>
        <sz val="11"/>
        <rFont val="Arial"/>
        <family val="2"/>
      </rPr>
      <t>between the forecasted amounts and the amounts as per approved budgets</t>
    </r>
    <r>
      <rPr>
        <sz val="11"/>
        <rFont val="Arial"/>
        <family val="2"/>
      </rPr>
      <t>.  Please specify the main factors and related amounts that are the major drivers of the variance.</t>
    </r>
  </si>
  <si>
    <t>A Statement of Sources and Uses of Funds is to be provided by the Implementing Partner to the END Fund</t>
  </si>
  <si>
    <t>Country and Grant number:</t>
  </si>
  <si>
    <t>Variance</t>
  </si>
  <si>
    <t>Cumulative Actual Cash Outflow through period of Progress Update</t>
  </si>
  <si>
    <t>Cumulative Budget through period of Progress Update</t>
  </si>
  <si>
    <t>Actual Cash Outflow for Reporting Period</t>
  </si>
  <si>
    <t>Budget for Reporting Period</t>
  </si>
  <si>
    <t>Cumulative Budget through this Reporting Period</t>
  </si>
  <si>
    <t>Cumulative Actual Cash Outflow through this Reporting Period</t>
  </si>
  <si>
    <t>Section 4: Total Implementing Partner Cash Outflow Summary</t>
  </si>
  <si>
    <t>Budget Summary by Expense Category</t>
  </si>
  <si>
    <t>Budget Summary by Program Activities</t>
  </si>
  <si>
    <t>2. Total IP cash outflow vs. budget</t>
  </si>
  <si>
    <t>1. Total IP cash outflow vs. budget</t>
  </si>
  <si>
    <t xml:space="preserve">    1a. IP's total expenditures</t>
  </si>
  <si>
    <t xml:space="preserve">    2a. IP's total expendiures</t>
  </si>
  <si>
    <t>Reason(s) for Variance</t>
  </si>
  <si>
    <t>5.  Total cash outflow during period covered by Progress Update (value entered in Section 4 "Total Cash Outflow":</t>
  </si>
  <si>
    <t xml:space="preserve">    1b. Disbursements to Sub-Grantees (if applicable)</t>
  </si>
  <si>
    <t xml:space="preserve">    2b. Disbursements to Sub-Grantees (if applicable)</t>
  </si>
  <si>
    <t>GENERAL GRANT INFORMATION</t>
  </si>
  <si>
    <t>Section 1:  Programmatic Progress</t>
  </si>
  <si>
    <t>Note: The table below should contain those Impact/Outcome indicators that are (1) due for reporting during the current year of a grant and (2) those reporting on which is overdue from the previous periods.</t>
  </si>
  <si>
    <t>A.  Impact / Outcome Indicators</t>
  </si>
  <si>
    <t xml:space="preserve">Impact / Outcome </t>
  </si>
  <si>
    <t>Indicator Description</t>
  </si>
  <si>
    <t>Baseline</t>
  </si>
  <si>
    <t>(if applicable)</t>
  </si>
  <si>
    <t>Year of Target</t>
  </si>
  <si>
    <t>Intended Target</t>
  </si>
  <si>
    <t>Report Due Date</t>
  </si>
  <si>
    <t>Actual Result</t>
  </si>
  <si>
    <t>Data Source of Results</t>
  </si>
  <si>
    <t>Comments on results on Impact/Outcome indicators and data sources, and any other comments</t>
  </si>
  <si>
    <t>Value</t>
  </si>
  <si>
    <t>Year</t>
  </si>
  <si>
    <t xml:space="preserve"> - </t>
  </si>
  <si>
    <t>-</t>
  </si>
  <si>
    <t xml:space="preserve"> </t>
  </si>
  <si>
    <t>On-going Periodic Update and Cash Request</t>
  </si>
  <si>
    <t xml:space="preserve">PERIODIC UPDATE </t>
  </si>
  <si>
    <t xml:space="preserve">CASH REQUEST </t>
  </si>
  <si>
    <t>Cash Request  - Disbursement Period:</t>
  </si>
  <si>
    <t>Cash Request  - Period Covered:</t>
  </si>
  <si>
    <t>Cash Request  - Number:</t>
  </si>
  <si>
    <t>B.  Programmatic Indicators</t>
  </si>
  <si>
    <t>Objective
No.</t>
  </si>
  <si>
    <r>
      <rPr>
        <b/>
        <sz val="12"/>
        <rFont val="Arial"/>
        <family val="2"/>
      </rPr>
      <t>*</t>
    </r>
    <r>
      <rPr>
        <b/>
        <sz val="11"/>
        <rFont val="Arial"/>
        <family val="2"/>
      </rPr>
      <t xml:space="preserve"> Indicator No.</t>
    </r>
  </si>
  <si>
    <t>Tied To</t>
  </si>
  <si>
    <t xml:space="preserve">Targets cumulative?
</t>
  </si>
  <si>
    <t>Baseline 
(if applicable)</t>
  </si>
  <si>
    <r>
      <t xml:space="preserve">% achievement
</t>
    </r>
    <r>
      <rPr>
        <u/>
        <sz val="11"/>
        <rFont val="Arial"/>
        <family val="2"/>
      </rPr>
      <t>(Please calculate as appropriate</t>
    </r>
    <r>
      <rPr>
        <sz val="11"/>
        <rFont val="Arial"/>
        <family val="2"/>
      </rPr>
      <t>)</t>
    </r>
  </si>
  <si>
    <t>Reasons for programmatic deviation from intended target and deviations from the related workplan activities</t>
  </si>
  <si>
    <t xml:space="preserve">Note: All programmatic indicators contained in the current Program Assessment Framework should be listed, regardless of whether there are targets/results for the period covered by the Periodic Update or whether the targets have been met in previous periods.  </t>
  </si>
  <si>
    <r>
      <t>*</t>
    </r>
    <r>
      <rPr>
        <b/>
        <sz val="11"/>
        <rFont val="Arial"/>
        <family val="2"/>
      </rPr>
      <t xml:space="preserve"> Indicator No. should correspond to the indicator number listed in the approved Program Assessment Framework of the grant (1.1, 1.2, etc.)</t>
    </r>
  </si>
  <si>
    <t>PERIODIC UPDATE</t>
  </si>
  <si>
    <t>Section 7: Cash Request and Authorization</t>
  </si>
  <si>
    <t>A: CASH REQUEST</t>
  </si>
  <si>
    <t>B: AUTHORIZATION</t>
  </si>
  <si>
    <t>Name:</t>
  </si>
  <si>
    <t>Title:</t>
  </si>
  <si>
    <t>On behalf of the IP, the undersigned hereby requests the END Fund to disburse funds under the above referenced Partnership Agreement as follows:</t>
  </si>
  <si>
    <t>The undersigned acknowledges that: (i) all the information (programmatic, financial, or otherwise) provided in this Periodic Update and Cash Request is complete and accurate; (ii) funds disbursed in accordance with this request shall be deposited in the bank account specified in block 12 of the Partnership Agreement.</t>
  </si>
  <si>
    <t>1.  Cash amount requested from the END Fund in grant currency</t>
  </si>
  <si>
    <t>Signed on behalf of the Implementing Organization:
(signature of Authorized Designated Representative)</t>
  </si>
  <si>
    <t>Date:</t>
  </si>
  <si>
    <t>2.  Amount requested in words:</t>
  </si>
  <si>
    <t>Implementing Partner Total Forecast</t>
  </si>
  <si>
    <t>1.  Cash Balance: Beginning of period covered by Progress Update (line 8 from Cash Reconciliation section of the period covered by the previous Periodic Update):</t>
  </si>
  <si>
    <t>Monitoring and Evaluation:</t>
  </si>
  <si>
    <t>Statement of sources and uses of funds (cash flow statement)</t>
  </si>
  <si>
    <t>Budgets including any justifications for adjustments</t>
  </si>
  <si>
    <t>Bank reconciliation</t>
  </si>
  <si>
    <t>Any audit report due from a sub-grantee</t>
  </si>
  <si>
    <t>1.  Current Partnership Agreement Revision:</t>
  </si>
  <si>
    <t>Sub-total:</t>
  </si>
  <si>
    <t>Date</t>
  </si>
  <si>
    <t>2.  Less Funding Tranches</t>
  </si>
  <si>
    <t>Period of Cash Request (from PAF)</t>
  </si>
  <si>
    <t>Section 5: Financial Reconciliation and Cash Request</t>
  </si>
  <si>
    <t>Section 8: EF Request Review Sheet</t>
  </si>
  <si>
    <t>Budgeted</t>
  </si>
  <si>
    <t>Actual</t>
  </si>
  <si>
    <t>Period</t>
  </si>
  <si>
    <t>Cumulative</t>
  </si>
  <si>
    <t>C: AUTHORIZATION</t>
  </si>
  <si>
    <t>4B) Total Cash Outflow</t>
  </si>
  <si>
    <t>1. APPROVED CASH AMOUNT:</t>
  </si>
  <si>
    <t>2. JUSTIFICATION:</t>
  </si>
  <si>
    <t xml:space="preserve">END Fund Authorized Program Director:
</t>
  </si>
  <si>
    <t>C. Analysis of data quality and reporting issues</t>
  </si>
  <si>
    <t>(!) This section should contain (1) a summary of issues related to data quality and reporting on programmatic indicators, and any relevant issues which are not covered in 'Reasons for programmatic deviation', and (2) remedial actions that are underway or planned to address these issues.</t>
  </si>
  <si>
    <t>CHECK LIST of documents to be submitted along with these worksheets:</t>
  </si>
  <si>
    <t>Maps indicating program locations</t>
  </si>
  <si>
    <t>Financial:</t>
  </si>
  <si>
    <t>Work plans:</t>
  </si>
  <si>
    <t>Management</t>
  </si>
  <si>
    <t xml:space="preserve">Organization Chart </t>
  </si>
  <si>
    <t>Agreement(s) with Sub-Grantees</t>
  </si>
  <si>
    <t xml:space="preserve">Bios of New Personnel </t>
  </si>
  <si>
    <t>SELECT BELOW TO INCLUDE</t>
  </si>
  <si>
    <t>Comments:</t>
  </si>
  <si>
    <t>Human Interest Stories</t>
  </si>
  <si>
    <t>Photos of workshops, trainings, launches, testing, drug administrations, etc.</t>
  </si>
  <si>
    <t>Copies of publlications, press releases, educational materials</t>
  </si>
  <si>
    <t>Communications: (Reference: Annex D of the Partnership Agreement)</t>
  </si>
  <si>
    <t>A: CUMULATIVE GRANT FUND RECONCILIATION</t>
  </si>
  <si>
    <t>Total Grant Funds:</t>
  </si>
  <si>
    <t>3.  Current Fund Balance:</t>
  </si>
  <si>
    <t>5C) Cash Request</t>
  </si>
  <si>
    <t>Forecasted</t>
  </si>
  <si>
    <t>Buffer</t>
  </si>
  <si>
    <t>Current IP Cash Balance</t>
  </si>
  <si>
    <t>Requested Cash Amount:</t>
  </si>
  <si>
    <t>B: REQUEST SUMMARY AND REVIEW</t>
  </si>
  <si>
    <t>NEW FUND BALANCE FOLLOWING APPROVAL:</t>
  </si>
  <si>
    <t>A: CASH RECONCILIATION FOR PERIOD COVERED BY PROGRESS UPDATE</t>
  </si>
  <si>
    <t>B: REQUEST FOR FUNDS</t>
  </si>
  <si>
    <t>Please communicate with your END Fund contact if you have any questions.</t>
  </si>
  <si>
    <t>IP Included Attached</t>
  </si>
  <si>
    <t>END Fund Requested</t>
  </si>
  <si>
    <t>Comments</t>
  </si>
  <si>
    <t xml:space="preserve">Please print, sign and date this form. </t>
  </si>
  <si>
    <t>Signed and Dated Cash Request Authorization</t>
  </si>
  <si>
    <r>
      <t xml:space="preserve">Please assure that the </t>
    </r>
    <r>
      <rPr>
        <b/>
        <sz val="12"/>
        <color indexed="8"/>
        <rFont val="Calibri"/>
        <family val="2"/>
      </rPr>
      <t>Cash Request Authorization</t>
    </r>
    <r>
      <rPr>
        <sz val="12"/>
        <color theme="1"/>
        <rFont val="Calibri"/>
        <family val="2"/>
        <scheme val="minor"/>
      </rPr>
      <t xml:space="preserve"> page is signed and dated by the authorized representative of the Implementing Organization. This page can be printed in PDF format and sent to the END Fund along with the entire completed workbooks in Excel format.</t>
    </r>
  </si>
  <si>
    <t>Document Relevant to Special Grant Conditions</t>
  </si>
  <si>
    <t>Updated List of in-country partners.</t>
  </si>
  <si>
    <t>Any external reports that support data quality</t>
  </si>
  <si>
    <t>Any  audit report due, finacials, management letters, etc</t>
  </si>
  <si>
    <t>Include a Gantt Chart or chronogram for the next reporting timeframe</t>
  </si>
  <si>
    <t>Evidence and documentation required to fulfil PA conditionalities</t>
  </si>
  <si>
    <t>Any mapping, survey or assessment reports due</t>
  </si>
  <si>
    <t>Periodic Report and Cash Request Form</t>
  </si>
  <si>
    <t>Actual Result
Year to date</t>
  </si>
  <si>
    <t>Intended Target
Year to date</t>
  </si>
  <si>
    <t>A. SUMMARY BUDGET BREAKDOWN BY EXPENDITURE CATEGORY</t>
  </si>
  <si>
    <t>No.</t>
  </si>
  <si>
    <t>Category</t>
  </si>
  <si>
    <t>Human Resources</t>
  </si>
  <si>
    <t>Technical Assistance</t>
  </si>
  <si>
    <t>Training</t>
  </si>
  <si>
    <t>Health Products and Health Equipment</t>
  </si>
  <si>
    <t>Medicines and Pharmaceutical Products</t>
  </si>
  <si>
    <t>Procurement and Supply Management Costs</t>
  </si>
  <si>
    <t>Infrastructure and other Equipment</t>
  </si>
  <si>
    <t>Communications Materials</t>
  </si>
  <si>
    <t>Monitoring and Evaluation</t>
  </si>
  <si>
    <t>Living or other Support to Beneficiary Population(s)</t>
  </si>
  <si>
    <t>Planning and Administration</t>
  </si>
  <si>
    <t>Overheads</t>
  </si>
  <si>
    <t>Other</t>
  </si>
  <si>
    <t>TOTAL</t>
  </si>
  <si>
    <t>B. SUMMARY BUDGET BREAKDOWN BY PROGRAM ACTIVITY</t>
  </si>
  <si>
    <t xml:space="preserve">No. </t>
  </si>
  <si>
    <t>NTD Macro Category</t>
  </si>
  <si>
    <t>Support to Health Facilities</t>
  </si>
  <si>
    <t>Training and Workshops</t>
  </si>
  <si>
    <t>Assessments and Surveys</t>
  </si>
  <si>
    <t>Mass Drug Administration</t>
  </si>
  <si>
    <t>WASH</t>
  </si>
  <si>
    <t>Medicines (Mapping, MDA, etc.)</t>
  </si>
  <si>
    <t>Distribution Costs (MDA)</t>
  </si>
  <si>
    <t>Supervision</t>
  </si>
  <si>
    <t>Program Management and Administration</t>
  </si>
  <si>
    <t>C. SUMMARY BUDGET BREAKDOWN BY IMPLEMENTING PARTNER</t>
  </si>
  <si>
    <t>Sub-Grantee</t>
  </si>
  <si>
    <t xml:space="preserve">Current Period </t>
  </si>
  <si>
    <t>Program Year To Date</t>
  </si>
  <si>
    <t>Type  and Name of Implementer</t>
  </si>
  <si>
    <t>The purpose of this form is to provide the essential information for the END Fund to evaluate the program's achievements and cash needs to inform effective grant monitoring and control.</t>
  </si>
  <si>
    <r>
      <t xml:space="preserve">The Periodic Update and Cash Request Form is the END Fund's central periodic reporting format, including three primary components: 
</t>
    </r>
    <r>
      <rPr>
        <b/>
        <sz val="12"/>
        <color indexed="8"/>
        <rFont val="Calibri"/>
        <family val="2"/>
      </rPr>
      <t>1)</t>
    </r>
    <r>
      <rPr>
        <sz val="12"/>
        <color theme="1"/>
        <rFont val="Calibri"/>
        <family val="2"/>
        <scheme val="minor"/>
      </rPr>
      <t xml:space="preserve"> </t>
    </r>
    <r>
      <rPr>
        <b/>
        <sz val="12"/>
        <color indexed="8"/>
        <rFont val="Calibri"/>
        <family val="2"/>
      </rPr>
      <t xml:space="preserve">The Narrative Report, 
2) The items requested in the </t>
    </r>
    <r>
      <rPr>
        <b/>
        <sz val="12"/>
        <color indexed="8"/>
        <rFont val="Calibri"/>
        <family val="2"/>
      </rPr>
      <t>CHECK LIST</t>
    </r>
    <r>
      <rPr>
        <b/>
        <sz val="12"/>
        <color indexed="8"/>
        <rFont val="Calibri"/>
        <family val="2"/>
      </rPr>
      <t xml:space="preserve"> below </t>
    </r>
    <r>
      <rPr>
        <b/>
        <sz val="12"/>
        <color indexed="8"/>
        <rFont val="Calibri"/>
        <family val="2"/>
      </rPr>
      <t>(review and complete)</t>
    </r>
    <r>
      <rPr>
        <b/>
        <sz val="12"/>
        <color indexed="8"/>
        <rFont val="Calibri"/>
        <family val="2"/>
      </rPr>
      <t xml:space="preserve">
3) And each of the following tabs in this workbook (1 through 5)</t>
    </r>
  </si>
  <si>
    <t>During the grant implementation period, the END Fund can disburse funds to the Implementing Partner (IP) based on demonstrated program achievement and financial requirements for the following period of implementation.</t>
  </si>
  <si>
    <t>The IP should submit this form within 30 calendar days from the closing date of the relevent period(s) covered by this report, on or before the date the report due due stated in the Partnership Agreement.</t>
  </si>
  <si>
    <r>
      <t xml:space="preserve">All necessary supporting documents should be provided with this form. Please refer to the </t>
    </r>
    <r>
      <rPr>
        <b/>
        <sz val="12"/>
        <color indexed="8"/>
        <rFont val="Calibri"/>
        <family val="2"/>
      </rPr>
      <t>C</t>
    </r>
    <r>
      <rPr>
        <b/>
        <sz val="12"/>
        <color indexed="8"/>
        <rFont val="Calibri"/>
        <family val="2"/>
      </rPr>
      <t>HECK LIST</t>
    </r>
    <r>
      <rPr>
        <sz val="12"/>
        <color theme="1"/>
        <rFont val="Calibri"/>
        <family val="2"/>
        <scheme val="minor"/>
      </rPr>
      <t xml:space="preserve"> tab for a document list.</t>
    </r>
  </si>
  <si>
    <t>Cash Reconcilation with Sub-Grantees</t>
  </si>
  <si>
    <t>Updated budget</t>
  </si>
  <si>
    <t>Yes</t>
  </si>
  <si>
    <t>No</t>
  </si>
  <si>
    <t>MDA Coverage Reports</t>
  </si>
  <si>
    <t>Impact</t>
  </si>
  <si>
    <t>STH Prevalence Rate</t>
  </si>
  <si>
    <t>H: 12%; U:59%;       Z: 23%</t>
  </si>
  <si>
    <t>Y2</t>
  </si>
  <si>
    <t>Schistosomiasis Prevalence Rate</t>
  </si>
  <si>
    <t>H: 23%; U:14%;       Z: 18%</t>
  </si>
  <si>
    <t>LF Prevalence Rate</t>
  </si>
  <si>
    <t>TBD</t>
  </si>
  <si>
    <t>Outcome</t>
  </si>
  <si>
    <t>Timely completion of national NTD workplans and guidelines.  Angola participates in international NTD control activities.</t>
  </si>
  <si>
    <t>2014</t>
  </si>
  <si>
    <t>Passive NTD treatment data is reported and effective enough for comparison against baseline mapping information</t>
  </si>
  <si>
    <t>% coverage enrolled SAC through school based MDA</t>
  </si>
  <si>
    <t>H: 71%; U:63%;       Z: 77%</t>
  </si>
  <si>
    <t>Y3</t>
  </si>
  <si>
    <t>% coverage of community based MDA</t>
  </si>
  <si>
    <t>% coverage of at risk population</t>
  </si>
  <si>
    <t>% Trained in Program Activities</t>
  </si>
  <si>
    <t>% School Coverage</t>
  </si>
  <si>
    <t>H: 1065; U: 1097; Z:253; T: 2415</t>
  </si>
  <si>
    <t xml:space="preserve">STH mapping done in the 3 provinces </t>
  </si>
  <si>
    <t xml:space="preserve">Shisto mapping done in the 3 provinces </t>
  </si>
  <si>
    <t xml:space="preserve">LF mapping pending </t>
  </si>
  <si>
    <t>Mapping was completed this year and the results have been used as baseline. Targets can only be set if a second mapping is completed</t>
  </si>
  <si>
    <t>LF mapping was not conducted as expected in line with NTD National Program recomendation. It is expected to take place in 2015 in a joint mapping funded by WHO</t>
  </si>
  <si>
    <t>National Plan of activities</t>
  </si>
  <si>
    <t>Quarterly Epidemiological NTD Report</t>
  </si>
  <si>
    <t>P8</t>
  </si>
  <si>
    <t>P9</t>
  </si>
  <si>
    <t>P7</t>
  </si>
  <si>
    <t>Results from the PZQ MDA</t>
  </si>
  <si>
    <t>Results from the ALB MDA</t>
  </si>
  <si>
    <t>Attendance Spreadsheets filled</t>
  </si>
  <si>
    <t>MENTOR M&amp;E System + KAP Report + WASHE Report</t>
  </si>
  <si>
    <t>2 teachers perschool in the 3 Provinces and that training will reach 85% of those teachers. # of schools based on MENTOR assessment in every municipality</t>
  </si>
  <si>
    <t xml:space="preserve"># of schools based on MENTOR assessment in every municipality. KAP study to be conducted during P8 (February 2015). </t>
  </si>
  <si>
    <t>Angola</t>
  </si>
  <si>
    <t>Integrated</t>
  </si>
  <si>
    <t xml:space="preserve">Mentor-Initiative </t>
  </si>
  <si>
    <t>USD</t>
  </si>
  <si>
    <t>Periodic</t>
  </si>
  <si>
    <t>1.1.1</t>
  </si>
  <si>
    <t>1.1.2</t>
  </si>
  <si>
    <t>1.1.3</t>
  </si>
  <si>
    <t>1.1.4</t>
  </si>
  <si>
    <t>2.1.1.</t>
  </si>
  <si>
    <t>2.1.2.</t>
  </si>
  <si>
    <t>2.1.3</t>
  </si>
  <si>
    <t>2.1.4</t>
  </si>
  <si>
    <t>2.1.5</t>
  </si>
  <si>
    <t>3.1.1</t>
  </si>
  <si>
    <t>3.1.2</t>
  </si>
  <si>
    <t>3.1.3</t>
  </si>
  <si>
    <t>3.1.4</t>
  </si>
  <si>
    <t>3.1.5</t>
  </si>
  <si>
    <t>3.1.6</t>
  </si>
  <si>
    <t>3.1.7</t>
  </si>
  <si>
    <t>3.1.8</t>
  </si>
  <si>
    <t>3.2.1</t>
  </si>
  <si>
    <t>3.2.2</t>
  </si>
  <si>
    <t>3.2.3</t>
  </si>
  <si>
    <t>3.2.4</t>
  </si>
  <si>
    <t>3.3.1</t>
  </si>
  <si>
    <t>3.3.2</t>
  </si>
  <si>
    <t>3.4.1</t>
  </si>
  <si>
    <t>3.4.2</t>
  </si>
  <si>
    <t>3.4.3</t>
  </si>
  <si>
    <t>3.4.4</t>
  </si>
  <si>
    <t xml:space="preserve">Number of NTD stakeholder meetings in Uige, Huambo and Zaire Provinces (1 per province/month plus quarterly national)                              </t>
  </si>
  <si>
    <t xml:space="preserve">Number of Rational and feasible NTD local annual work plans developed and agreed with stakeholders (1 per province plus one national)               </t>
  </si>
  <si>
    <t>Percentage of logistical support requests fulfilled by the programme</t>
  </si>
  <si>
    <t xml:space="preserve">Number of monthly meetings between MENTOR/MoH in Uige, Huambo and Zaire Provinces to analyze health facility (HF) NTD data (1 per province/month)                   </t>
  </si>
  <si>
    <t xml:space="preserve">Number of Mentor/MoH/MoE and other stakeholders logistical meetings  to manage the drug supply system (1 per province per month)                                                               </t>
  </si>
  <si>
    <t xml:space="preserve">No. of HF or ANC based health workers trained thorugh on site technical coaching </t>
  </si>
  <si>
    <t xml:space="preserve">Number of NTD treatment guidelines developed and provided to HFs distributed to health  workers during trainings </t>
  </si>
  <si>
    <t>No of joint analysis of HF passive NTD patient data collection is conducted with specialist assistance</t>
  </si>
  <si>
    <t xml:space="preserve">No. of IEC technical  guideline sets/kits developed and provided to HFs </t>
  </si>
  <si>
    <t>Number of Joint MENTOR/MoH technical coaching visits to HFs assist with distribution/delivery of NTD supplies</t>
  </si>
  <si>
    <t>Number of sampled schools visited to test children</t>
  </si>
  <si>
    <t>Number of sampled villages visited to test residents</t>
  </si>
  <si>
    <t>No. of enrolled school aged children (5-15) treated for STH in Huambo, Zaire and Uige</t>
  </si>
  <si>
    <t>No. of unenrolled school aged children (5-15) treated for STH in Huambo, Zaire, and Uige.</t>
  </si>
  <si>
    <t>No. of communes reached through CDD MDA</t>
  </si>
  <si>
    <t>No. of pre-SAC that receive MDA in Huambo, Zaire and Uige</t>
  </si>
  <si>
    <t>No. of pregnant women that receive MDA in Huambo, Zaire and Uige</t>
  </si>
  <si>
    <t>No. of high risk adults (&gt;15) that receive MDA in Huambo, Zaire and Uige</t>
  </si>
  <si>
    <t>No. of enrolled school aged children (5-15) treated for Schisto in Huambo, Zaire and Uige</t>
  </si>
  <si>
    <t>No. of unenrolled school aged children (5-15) treated for Schisto in Huambo, Zaire, and Uige.</t>
  </si>
  <si>
    <t>No. of communes reached through CDD MDA (Schisto)</t>
  </si>
  <si>
    <t>No. of communes reached through CDD MDA (LF)</t>
  </si>
  <si>
    <t>No. of government officials that receive training as part of cascade</t>
  </si>
  <si>
    <t>No. of teachers involved in MDA campaign planning and delivery in their schools</t>
  </si>
  <si>
    <t>No. of CDDs involved in MDA campaign planning and delivery</t>
  </si>
  <si>
    <t>Number and type of non-program funded community campaigns to which MDA activities develop linkages (at least 2 per year per province)</t>
  </si>
  <si>
    <t>No. of KAP Studies</t>
  </si>
  <si>
    <t xml:space="preserve">Number of schools sampled for assessment report </t>
  </si>
  <si>
    <t>Number of schools reached with WASH package IEC interventions</t>
  </si>
  <si>
    <t>Number of hygiene kits distributed to the schools</t>
  </si>
  <si>
    <t>No. of reports submitted to government stakeholders</t>
  </si>
  <si>
    <t>Current grant</t>
  </si>
  <si>
    <t>Y- over entire grant</t>
  </si>
  <si>
    <t>N-not cumulative</t>
  </si>
  <si>
    <t>PY1</t>
  </si>
  <si>
    <t>H:503.672; U:284.093:;  Z:85.479 Total:873.243</t>
  </si>
  <si>
    <t>H:9  U:9  Z:9
National: 3</t>
  </si>
  <si>
    <t>N/A</t>
  </si>
  <si>
    <t>H:2  U:2  Z:2</t>
  </si>
  <si>
    <t xml:space="preserve">H:9  U:9  Z:9
</t>
  </si>
  <si>
    <t>H:33  U:48  Z:18</t>
  </si>
  <si>
    <t>All stake holder meetings</t>
  </si>
  <si>
    <t>All work plans completed</t>
  </si>
  <si>
    <t>H:342.669; U:159.773:;  Z:68.449 Total:570,891</t>
  </si>
  <si>
    <t>H:68%; U:56%:;   Z:80% Total:65%</t>
  </si>
  <si>
    <t>As discussed with EF we suggest a change in this indicator in order to reflect a more results-oriented approach. We suggest that indicator should be % of Municipalities submiting monthly NTD reports to provincial level and a target of 50%. That way, the effort should be to ensure a minimal number of municipalities submit these reports in a frequent and timely manner. Even knowing it is not a output indicator it would measure the effective support given by MENTOR when reports don't arrive on time.</t>
  </si>
  <si>
    <t>97% of sampled schools were targeted. 12 schools in Huambo and 6 in Uige were not mapped due to logistical constraints.</t>
  </si>
  <si>
    <t>H:; U: 3288; Z:</t>
  </si>
  <si>
    <t>PY2</t>
  </si>
  <si>
    <t>Dependent of LF mapping</t>
  </si>
  <si>
    <t>CDD will be trained if Community Campaigns move on. Total number of CDD needs to be defined according to the communes/villages endemic for LF and/or hotspots defined during mapping</t>
  </si>
  <si>
    <t>These IEC campaigns need to be revised as possible links with other programs might be hard to find. As a solution, we propose the development of a strong IEC component via radio messages targeting NTD prevention and MDA campaigns preparation (broadcast of messages to MDA preparation like the ones broadcasted for November campaign)</t>
  </si>
  <si>
    <t xml:space="preserve">In total, 575 schools across the 3 provinces have been/will be assessed for basic sanitation levels. WASH-related survey incorporated into school-based mapping of STH and schistosomiasis, </t>
  </si>
  <si>
    <t xml:space="preserve">No villages sampled as per instruction from the National NTD Coordination. Tests arrived but the proposed mapping protocol has not been approved by the Ministry of Health. </t>
  </si>
  <si>
    <r>
      <t xml:space="preserve">ToR for KAP developped and presented to National NTD Coordination. All KAP surveys are planned to be done during the P8 (February when schools open). WASH supervisors to be recruited in January. </t>
    </r>
    <r>
      <rPr>
        <b/>
        <sz val="11"/>
        <rFont val="Arial"/>
        <family val="2"/>
      </rPr>
      <t xml:space="preserve">Uíge: </t>
    </r>
    <r>
      <rPr>
        <sz val="11"/>
        <rFont val="Arial"/>
        <family val="2"/>
      </rPr>
      <t xml:space="preserve">Interviews are being conducted to hire the WASH supervisor. Given the size, road conditions and number of municipalities in Uíge we will resort to activists to help conducting the survey. </t>
    </r>
  </si>
  <si>
    <t xml:space="preserve">The new NTD data collection tools started to be used during P7. The main database tools used until now were the training and meeting databases, the MDA database and the HF supervision database. In Huambo no HF have been supervised during P7, in Uíge, reflects 19 health facilities supervised during P7. However, since we just recently started conducting supervisions the values are far from being representative to the province. 
</t>
  </si>
  <si>
    <t xml:space="preserve">Based on the mapping results, the MDA ALB treatment schedule for Huambo, Uíge and Zaire till 2017 has been elaborated and shared with the national and provincial health authorities. </t>
  </si>
  <si>
    <t>MDA PZQ conducted on the mid of P7 (October/November 2014) in the 3 provinces. Detailed results available through the MDA database.</t>
  </si>
  <si>
    <t xml:space="preserve">Prevalence of LF in Huambo, Uíge and Zaire is unknown, no mapping data available yet, however it is expected that LF mapping will be done as part of the Coordinated mapping together with STH/SCH as from March 2015. In case of LF prevalence, consequently community based MDA interventions to be developped and implemented. </t>
  </si>
  <si>
    <t xml:space="preserve">The entire population at risk of LF transmission (ineligible population for treatment: pregnant women, lactating women in the first week after birth, children &lt;90 cm in height (approximately equivalent to 15 kg/body weight), and the severely ill). Adequate intervention strategies to be developped and implemented to reach high treatment coverage. </t>
  </si>
  <si>
    <t>H:0; U: 2; Z:0</t>
  </si>
  <si>
    <t>H:4;  U: 5;  Z:4</t>
  </si>
  <si>
    <t>H:0; U: 0; Z:2</t>
  </si>
  <si>
    <t>H:0; U: 22; Z:0</t>
  </si>
  <si>
    <t>H:0; U: 19; Z:61</t>
  </si>
  <si>
    <t>H:356.765; U:214.529; Z:84,664</t>
  </si>
  <si>
    <t>H:10790; U: 3288; Z:3,187</t>
  </si>
  <si>
    <t>H:70,8; U:75.5% Z:99,0%</t>
  </si>
  <si>
    <t>H:74; U:33; Z:12</t>
  </si>
  <si>
    <t>H:2191 ; U:2.174; Z:565</t>
  </si>
  <si>
    <t>H:356.765 ; U:214.529; Z:84,664</t>
  </si>
  <si>
    <r>
      <t xml:space="preserve">180 Health workers trained in Y1 in Huambo and Uige provinces. In Y2, 135 Health Workers were trained in Zaire (in 5 municipalities) and 67 in Uige (48 had been trained in the P5). </t>
    </r>
    <r>
      <rPr>
        <b/>
        <sz val="11"/>
        <rFont val="Arial"/>
        <family val="2"/>
      </rPr>
      <t xml:space="preserve">Uíge: </t>
    </r>
    <r>
      <rPr>
        <sz val="11"/>
        <rFont val="Arial"/>
        <family val="2"/>
      </rPr>
      <t>it is planned the training of 99 health professionals for the P8 (33 in January, 33 in February and 33 in March). However, given the intent of conducting the KAP survey in February and a potential MDA campaign in March these activities might be affected. Zaire: A training session will be organized during P8 in the missing municipality.</t>
    </r>
  </si>
  <si>
    <t>H:75; U: 73%; Z:87</t>
  </si>
  <si>
    <t xml:space="preserve">The National NTD Strategic Plan 2013-2018 review workshop was held during P7, including budget discussions, no operational and budget plan 2015 has been discussed. (The annual NTD Plan 2015 has been sent to the partners in January 2015). 
No NTD guidelines have been elaborated or dissiminated by the Ministry of Health, Mentor has drafted guidelines on secundary and adverse effects from treatment with Praziquantel.
Angola has been represented at the international NTD Conference JAF in Addis Abeba, Ethiopia, December 2014..
</t>
  </si>
  <si>
    <t xml:space="preserve">The current target group is children age 5-15, however also other population groups are considered as at risk for SCH infections. Reaching the other populations at risk requires other  intervention strategies alongside school-based interventions. </t>
  </si>
  <si>
    <t xml:space="preserve">The current target group is children age 5-15, however also other population groups are considered as at risk for STH infections. Reaching the other populations at risk requires other intervention strategies alongside school-based interventions. </t>
  </si>
  <si>
    <r>
      <rPr>
        <b/>
        <sz val="11"/>
        <rFont val="Arial"/>
        <family val="2"/>
      </rPr>
      <t>Uige:</t>
    </r>
    <r>
      <rPr>
        <sz val="11"/>
        <rFont val="Arial"/>
        <family val="2"/>
      </rPr>
      <t xml:space="preserve"> The 2015 yearly activity plan was already prepared together with the NTD local authorities and Public Health department. However this was done in January 2015 and as such will be refered on the P8 Report.</t>
    </r>
  </si>
  <si>
    <r>
      <rPr>
        <b/>
        <sz val="11"/>
        <rFont val="Arial"/>
        <family val="2"/>
      </rPr>
      <t>Huambo</t>
    </r>
    <r>
      <rPr>
        <sz val="11"/>
        <rFont val="Arial"/>
        <family val="2"/>
      </rPr>
      <t xml:space="preserve">: Regular activity planning meetings held, with various participating stakeholders from DPS, DPE and Mentor. </t>
    </r>
    <r>
      <rPr>
        <b/>
        <sz val="11"/>
        <rFont val="Arial"/>
        <family val="2"/>
      </rPr>
      <t>Uige:</t>
    </r>
    <r>
      <rPr>
        <sz val="11"/>
        <rFont val="Arial"/>
        <family val="2"/>
      </rPr>
      <t xml:space="preserve"> Regular meetings were held at Provincial Level to prepare the monthly activity plans and the Oct/Nov PZQ MDA. During all meetings the Mentor Project Coordinator, the Mentor NTD project manager and the Provincial Health Directorate NTD representative were present. Of note that much more encounters took place to discuss activities but those on an informal manner, and as such these are not included in the report. </t>
    </r>
    <r>
      <rPr>
        <b/>
        <sz val="11"/>
        <rFont val="Arial"/>
        <family val="2"/>
      </rPr>
      <t>Zaire:</t>
    </r>
    <r>
      <rPr>
        <sz val="11"/>
        <rFont val="Arial"/>
        <family val="2"/>
      </rPr>
      <t xml:space="preserve"> regular meetings held with other stakeholders of which a majority are informal undocumented encounters. Good communication lines established with partners. </t>
    </r>
  </si>
  <si>
    <t>As discussed with EF during the October 2014 visit, this target can be removed as it offers no information on the Program implementation</t>
  </si>
  <si>
    <r>
      <rPr>
        <b/>
        <sz val="11"/>
        <rFont val="Arial"/>
        <family val="2"/>
      </rPr>
      <t>Huambo</t>
    </r>
    <r>
      <rPr>
        <sz val="11"/>
        <rFont val="Arial"/>
        <family val="2"/>
      </rPr>
      <t xml:space="preserve">: no meetings to analyze health faciliy data organised. </t>
    </r>
    <r>
      <rPr>
        <b/>
        <sz val="11"/>
        <rFont val="Arial"/>
        <family val="2"/>
      </rPr>
      <t>Uige:</t>
    </r>
    <r>
      <rPr>
        <sz val="11"/>
        <rFont val="Arial"/>
        <family val="2"/>
      </rPr>
      <t xml:space="preserve"> Several formal and informal meetings took place to discuss both MDA data and data reviewed on HF during supervisions. Note that because of the human resources being all dedicated to the MDA the supervisions started in small scale in October (Before the MDA) and on a larger scale in December (After MDA) thus the data collected is still not representative of any municipality. The database was used for the first time and proved efficient both in data input and analysis, minor bugs were corrected. </t>
    </r>
    <r>
      <rPr>
        <b/>
        <sz val="11"/>
        <rFont val="Arial"/>
        <family val="2"/>
      </rPr>
      <t>Zaire:</t>
    </r>
    <r>
      <rPr>
        <sz val="11"/>
        <rFont val="Arial"/>
        <family val="2"/>
      </rPr>
      <t xml:space="preserve"> No meetings were held to analyze health facilities data. </t>
    </r>
  </si>
  <si>
    <r>
      <rPr>
        <b/>
        <sz val="11"/>
        <rFont val="Arial"/>
        <family val="2"/>
      </rPr>
      <t>Huambo</t>
    </r>
    <r>
      <rPr>
        <sz val="11"/>
        <rFont val="Arial"/>
        <family val="2"/>
      </rPr>
      <t xml:space="preserve">: pre and post MDA meetings organised with various stakeholders </t>
    </r>
    <r>
      <rPr>
        <b/>
        <sz val="11"/>
        <rFont val="Arial"/>
        <family val="2"/>
      </rPr>
      <t xml:space="preserve">Uige: </t>
    </r>
    <r>
      <rPr>
        <sz val="11"/>
        <rFont val="Arial"/>
        <family val="2"/>
      </rPr>
      <t xml:space="preserve">Pre and post MDA meetings took place to ensure an accurate PZQ supply to the province. On the pre-MDA side, the PZQ was dispached late from the central deposits and only arrived on the last day of the training for area coordinators (22-Oct-2014) several emergency meetings had to be held in order to ensure the timely arrival and storage of the medication. During the post-MDA, meetings were held between the local authorities and Mentor to garantee the proper recovery of the unused PZQ from several municipalities and its storage in the provincial deposites (it was decided that the PZQ should be collected from the several municipalities during the MDA data collection). </t>
    </r>
    <r>
      <rPr>
        <b/>
        <sz val="11"/>
        <rFont val="Arial"/>
        <family val="2"/>
      </rPr>
      <t>Zaire:</t>
    </r>
    <r>
      <rPr>
        <sz val="11"/>
        <rFont val="Arial"/>
        <family val="2"/>
      </rPr>
      <t xml:space="preserve"> Meetings on drugs management were organized before and after the MDA campaign.</t>
    </r>
  </si>
  <si>
    <r>
      <t xml:space="preserve">Huambo: </t>
    </r>
    <r>
      <rPr>
        <sz val="11"/>
        <rFont val="Arial"/>
        <family val="2"/>
      </rPr>
      <t xml:space="preserve">no data on HF collection and analysis conducted </t>
    </r>
    <r>
      <rPr>
        <b/>
        <sz val="11"/>
        <rFont val="Arial"/>
        <family val="2"/>
      </rPr>
      <t xml:space="preserve">Uíge: </t>
    </r>
    <r>
      <rPr>
        <sz val="11"/>
        <rFont val="Arial"/>
        <family val="2"/>
      </rPr>
      <t xml:space="preserve">Supervisions started on P7 to health facilities. No supervisions were made to the municipal departments of health </t>
    </r>
    <r>
      <rPr>
        <b/>
        <sz val="11"/>
        <rFont val="Arial"/>
        <family val="2"/>
      </rPr>
      <t xml:space="preserve"> Zaire:</t>
    </r>
    <r>
      <rPr>
        <sz val="11"/>
        <rFont val="Arial"/>
        <family val="2"/>
      </rPr>
      <t xml:space="preserve"> 2 Municipal departments of Health were supervised during this quarter. </t>
    </r>
  </si>
  <si>
    <r>
      <t xml:space="preserve">National Program gave authorization to reproduce a set of posters targeting NTDs to be delivered to HFs and Schools. These posters were produced and distributed to MENTOR bases. </t>
    </r>
    <r>
      <rPr>
        <b/>
        <sz val="11"/>
        <rFont val="Arial"/>
        <family val="2"/>
      </rPr>
      <t>Huambo</t>
    </r>
    <r>
      <rPr>
        <sz val="11"/>
        <rFont val="Arial"/>
        <family val="2"/>
      </rPr>
      <t xml:space="preserve">: posters will be distributed during P8 by the supervisors </t>
    </r>
    <r>
      <rPr>
        <b/>
        <sz val="11"/>
        <rFont val="Arial"/>
        <family val="2"/>
      </rPr>
      <t xml:space="preserve">Uíge: </t>
    </r>
    <r>
      <rPr>
        <sz val="11"/>
        <rFont val="Arial"/>
        <family val="2"/>
      </rPr>
      <t xml:space="preserve">Posters started to be delivered across the different HF during supervisions. It is planned to proceed with further distributions during trainings and school events in P8. </t>
    </r>
    <r>
      <rPr>
        <b/>
        <sz val="11"/>
        <rFont val="Arial"/>
        <family val="2"/>
      </rPr>
      <t>Zaire:</t>
    </r>
    <r>
      <rPr>
        <sz val="11"/>
        <rFont val="Arial"/>
        <family val="2"/>
      </rPr>
      <t xml:space="preserve"> posters will be distributed during P8.</t>
    </r>
  </si>
  <si>
    <r>
      <rPr>
        <b/>
        <sz val="11"/>
        <rFont val="Arial"/>
        <family val="2"/>
      </rPr>
      <t>Huambo</t>
    </r>
    <r>
      <rPr>
        <sz val="11"/>
        <rFont val="Arial"/>
        <family val="2"/>
      </rPr>
      <t xml:space="preserve">: 2 Mentor NTD supervisors recruited, 1 NTD data clerk recruited and functioning, no technical coaching visits to HF during P7 </t>
    </r>
    <r>
      <rPr>
        <b/>
        <sz val="11"/>
        <rFont val="Arial"/>
        <family val="2"/>
      </rPr>
      <t>Uíge:</t>
    </r>
    <r>
      <rPr>
        <sz val="11"/>
        <rFont val="Arial"/>
        <family val="2"/>
      </rPr>
      <t xml:space="preserve"> Supervisions started on P7 to 19 health facilities. Mentor NTD supervisors were trained in using the supervision guides and how to do a proper supervision. Then they went to do joint supervisions with MENTOR senior staff to understand the notion of constructive supervision and how to conduct one in the field. By the end of P7 the NTD supervisors were already fully capable of conducting supervisions on their own. As such, from that moment all the monthly and weekly plans consider HF spervision activities. The NTD data-clerk was also trained to input data on the supervision data-base and to check for any data-collection mistakes. Data-clection data base proved efficient, althouth minor bugs were corrected. Zaire</t>
    </r>
    <r>
      <rPr>
        <b/>
        <sz val="11"/>
        <rFont val="Arial"/>
        <family val="2"/>
      </rPr>
      <t>:</t>
    </r>
    <r>
      <rPr>
        <sz val="11"/>
        <rFont val="Arial"/>
        <family val="2"/>
      </rPr>
      <t xml:space="preserve"> 61 health facilites were supervised in all 6 municipalities in joint NTD-malaria supervisions.</t>
    </r>
  </si>
  <si>
    <r>
      <rPr>
        <b/>
        <sz val="11"/>
        <rFont val="Arial"/>
        <family val="2"/>
      </rPr>
      <t>Huambo</t>
    </r>
    <r>
      <rPr>
        <sz val="11"/>
        <rFont val="Arial"/>
        <family val="2"/>
      </rPr>
      <t xml:space="preserve">: recommendation following the STH mapping for Y2 distribution of ALB is distribution in the municipalities Huambo and Longonjo but no distribution took place because no albendazole was available </t>
    </r>
    <r>
      <rPr>
        <b/>
        <sz val="11"/>
        <rFont val="Arial"/>
        <family val="2"/>
      </rPr>
      <t xml:space="preserve">Uíge: </t>
    </r>
    <r>
      <rPr>
        <sz val="11"/>
        <rFont val="Arial"/>
        <family val="2"/>
      </rPr>
      <t xml:space="preserve">Based on the mapping results, it is planned two ALB MDA campaigns the first is being aimed for March / April 2015 and the second for the third quarter of 2015. This will depend on the drug supply. </t>
    </r>
    <r>
      <rPr>
        <b/>
        <sz val="11"/>
        <rFont val="Arial"/>
        <family val="2"/>
      </rPr>
      <t>Zaire</t>
    </r>
    <r>
      <rPr>
        <sz val="11"/>
        <rFont val="Arial"/>
        <family val="2"/>
      </rPr>
      <t>: recommendation following the STH mapping for Y2 distribution of ALB in 4 municipalities did not take place because no drugs were available/ IMPORTANT NOTE: The percentages presented represent the achievment against the target and not geographical or therapeutic coverages. These results are from MDA done in November 2013. For Y2, MDA school campaign will target PZQ only given that Albendazole didn't arrive the country due to delays in placing the order from WHO. This target won't be met this Year but actual target numbers were calculated to reflect 85% coverage of the 2014 enrolled students (data collected by MENTOR at municipal level)</t>
    </r>
  </si>
  <si>
    <t>Community mass drug distribution campaigns are not in NTD National Program Plans as drug donations limit distributions to Schools only. However, if LF proves to be endemic in some provinces, there will be a need to target the entire population and these campaigns could be integrated with other MDAs if permissions are received . It can be defined only once LF mapping is done.</t>
  </si>
  <si>
    <r>
      <t xml:space="preserve">IMPORTANT NOTE: The percentages presented represent the achievement against the target and not geographical or therapeutic coverages. </t>
    </r>
    <r>
      <rPr>
        <b/>
        <sz val="11"/>
        <rFont val="Arial"/>
        <family val="2"/>
      </rPr>
      <t>Huambo</t>
    </r>
    <r>
      <rPr>
        <sz val="11"/>
        <rFont val="Arial"/>
        <family val="2"/>
      </rPr>
      <t xml:space="preserve">: MDA conducted early November, long data collection process because of exams and closure of schools, data collection and entry completed in January 2015 </t>
    </r>
    <r>
      <rPr>
        <b/>
        <sz val="11"/>
        <rFont val="Arial"/>
        <family val="2"/>
      </rPr>
      <t>Uíge:</t>
    </r>
    <r>
      <rPr>
        <sz val="11"/>
        <rFont val="Arial"/>
        <family val="2"/>
      </rPr>
      <t xml:space="preserve"> The MDA lasted a period comprehended between the end of October and the begining of November. Towards the mid and late November data was collected from the various municipalities and inserted into the data-base. In the end, an MDA report detailing all the results, challenges, solutions and recommendations was produced and shared with our partners and donors. </t>
    </r>
    <r>
      <rPr>
        <b/>
        <sz val="11"/>
        <rFont val="Arial"/>
        <family val="2"/>
      </rPr>
      <t>Zaire:</t>
    </r>
    <r>
      <rPr>
        <sz val="11"/>
        <rFont val="Arial"/>
        <family val="2"/>
      </rPr>
      <t xml:space="preserve"> Drugs administration and data collection were completed by the end of November. Data entry was done in December.</t>
    </r>
  </si>
  <si>
    <r>
      <rPr>
        <b/>
        <sz val="11"/>
        <rFont val="Arial"/>
        <family val="2"/>
      </rPr>
      <t>Huambo</t>
    </r>
    <r>
      <rPr>
        <sz val="11"/>
        <rFont val="Arial"/>
        <family val="2"/>
      </rPr>
      <t xml:space="preserve">: high number of treated non-enrolled children although no campaigns at community level has been done </t>
    </r>
    <r>
      <rPr>
        <b/>
        <sz val="11"/>
        <rFont val="Arial"/>
        <family val="2"/>
      </rPr>
      <t>Uíge:</t>
    </r>
    <r>
      <rPr>
        <sz val="11"/>
        <rFont val="Arial"/>
        <family val="2"/>
      </rPr>
      <t xml:space="preserve"> A total of 3,288 non-enrolled SAC dewormed during the PZQ MDA. Higher values would be obtained if a stronger pre-campaign strategy was putted into place. </t>
    </r>
    <r>
      <rPr>
        <b/>
        <sz val="11"/>
        <rFont val="Arial"/>
        <family val="2"/>
      </rPr>
      <t xml:space="preserve">Zaire: </t>
    </r>
    <r>
      <rPr>
        <sz val="11"/>
        <rFont val="Arial"/>
        <family val="2"/>
      </rPr>
      <t xml:space="preserve">In total, 3,6% of children reached were unenrolled children. </t>
    </r>
  </si>
  <si>
    <r>
      <rPr>
        <b/>
        <sz val="11"/>
        <rFont val="Arial"/>
        <family val="2"/>
      </rPr>
      <t>Huambo</t>
    </r>
    <r>
      <rPr>
        <sz val="11"/>
        <rFont val="Arial"/>
        <family val="2"/>
      </rPr>
      <t xml:space="preserve">: 12 health techniciens, 12 social mobilisators, 13 school health supervisors, 37 area coordinators </t>
    </r>
    <r>
      <rPr>
        <b/>
        <sz val="11"/>
        <rFont val="Arial"/>
        <family val="2"/>
      </rPr>
      <t>Uige</t>
    </r>
    <r>
      <rPr>
        <sz val="11"/>
        <rFont val="Arial"/>
        <family val="2"/>
      </rPr>
      <t xml:space="preserve">:  2 persons per each municipality were trained, one representative of health and one representative of education per each municipality. In the municipality of Buengas, due to its remoteness and poor road infrastucture, 3 area coordinators were trained to get higher supervision coverage. </t>
    </r>
    <r>
      <rPr>
        <b/>
        <sz val="11"/>
        <rFont val="Arial"/>
        <family val="2"/>
      </rPr>
      <t>Zaire:</t>
    </r>
    <r>
      <rPr>
        <sz val="11"/>
        <rFont val="Arial"/>
        <family val="2"/>
      </rPr>
      <t xml:space="preserve"> One health representative and one education representative were trained in each municipality. </t>
    </r>
  </si>
  <si>
    <r>
      <t xml:space="preserve">Target was reduced to reflect the reality. It is not feasible to train 3 teachers/directors per school as initially planned. Therefore, 2 teachers are considered. Calculations were made on the basis of data collected by MENTOR at Municipal level. Total of Schools: H: 1065; U: 1097; Z: 253; Total: 2415. </t>
    </r>
    <r>
      <rPr>
        <b/>
        <sz val="11"/>
        <rFont val="Arial"/>
        <family val="2"/>
      </rPr>
      <t xml:space="preserve">Uíge: </t>
    </r>
    <r>
      <rPr>
        <sz val="11"/>
        <rFont val="Arial"/>
        <family val="2"/>
      </rPr>
      <t xml:space="preserve">According to the training forms filled in and the information gathered in the field it is estimated that 2,174 teachers/directors participated in the trainings. Zaire: Slightly more than 2 persons/school were trained as some municipalities tried to get 3 persons/school. </t>
    </r>
  </si>
  <si>
    <t>Mapping report with WASH info relative to the schools mapped was given to Education and Health Authorities in the 3 Provinces. Results were presented to these Provincial authorities</t>
  </si>
  <si>
    <r>
      <t xml:space="preserve">Evaluation of the indicators to be done in February 2015. A data-base was developed and is being used andhas proved efficient for data entry and data alaysis. </t>
    </r>
    <r>
      <rPr>
        <b/>
        <sz val="12"/>
        <color indexed="8"/>
        <rFont val="Arial"/>
        <family val="2"/>
      </rPr>
      <t>Huambo</t>
    </r>
    <r>
      <rPr>
        <sz val="12"/>
        <color indexed="8"/>
        <rFont val="Arial"/>
        <family val="2"/>
      </rPr>
      <t xml:space="preserve">: 2 supervisors and a data clerk recruited, WASH supervisor to be recruited in January 2015,  In </t>
    </r>
    <r>
      <rPr>
        <b/>
        <sz val="12"/>
        <color indexed="8"/>
        <rFont val="Arial"/>
        <family val="2"/>
      </rPr>
      <t xml:space="preserve">Uíge, </t>
    </r>
    <r>
      <rPr>
        <sz val="12"/>
        <color indexed="8"/>
        <rFont val="Arial"/>
        <family val="2"/>
      </rPr>
      <t>appart from the WASH suppervisor, all the remaining EF staff was hired and trained. Zaire: all staff recruited.</t>
    </r>
  </si>
  <si>
    <t xml:space="preserve">So far no community campaigns have been implemented, it is proposed to do a pilot project in 2015 in some municipalities in Uíge because of the high prevalence of STH and the availability of a NTD community based intervention structure. </t>
  </si>
  <si>
    <r>
      <t xml:space="preserve">Guidelines on secondary and adverse effects developed by MENTOR and shared with the National NTD coordination for approval. No other NTD  Guidelines developed or proposed by the National Coordination. </t>
    </r>
    <r>
      <rPr>
        <b/>
        <sz val="11"/>
        <color indexed="10"/>
        <rFont val="Arial"/>
        <family val="2"/>
      </rPr>
      <t/>
    </r>
  </si>
  <si>
    <t xml:space="preserve">Albendazole didn't arrive to the country due to delays in placing the order with WHO. Calculations need to be done to accurately know the number of non enrolled SAC age 5-15, to set the targets for next Quarters. These numbers can be calculated from the National Census 2014 data, or from data of other health interventions, such as polio or measles vaccination campaigns or community networks. </t>
  </si>
  <si>
    <t>Activities are planned for P8 and Mentor will be seeking to continue these activities during Y3.</t>
  </si>
  <si>
    <t>Activities are planned for P8 and Mentor will be seeking to continue these activities during Y3. Target for the remaining periods needs to be reviewed as it may be impossible to reach the target set.</t>
  </si>
  <si>
    <t>PZQ Drug donations are not currently available for us to deliver at community level, only for school level distributions. . However, if some hotspots are identified it may be possible to target some communes with remaining tablets (and possibly other donations) of School MDA (given that tablets will expire soon). Possibility of targeting adults is under discussion.</t>
  </si>
  <si>
    <t xml:space="preserve">So far no community campaigns have been implemented, it is proposed to do a pilot project during 2015 in the  municipalities Songo in Uíge because of the high prevalence of SCH and the availability of a NTD community based intervention structure. </t>
  </si>
  <si>
    <t>NTD Capacity Building</t>
  </si>
  <si>
    <t>IEC/ACSM</t>
  </si>
  <si>
    <t>NTD Mapping</t>
  </si>
  <si>
    <t>Indirect Cost Contribution</t>
  </si>
  <si>
    <t>Indirect Costs Contribution</t>
  </si>
  <si>
    <t>PY2 To Date</t>
  </si>
  <si>
    <t>The MENTOR Initiative</t>
  </si>
  <si>
    <t>Not gain/losses or reconciliation adjustment have been rerpoted during this quarter</t>
  </si>
  <si>
    <t>_ Period beginning date: From 1 January to 31st March 2015                                                                                                                                                                _ Cash buffer period: As instructed by EF we cash buffer will cover 6 months, from 1 April2015 to 30 September 2015.                                                           _  YR3 Budget approved $1,972,787 so approved budget amount for this perdio is $986,393.44                                                          _  Forecast amount for period 1 April to 31 September 2015 is not an accurate projection due the budget revision for YR3 will take place during February 2015.</t>
  </si>
  <si>
    <t>December Exchange Rate AOA/USD</t>
  </si>
  <si>
    <t>November Exchange Rate AOA/USD</t>
  </si>
  <si>
    <t>October Exchange Rate AOA/USD</t>
  </si>
  <si>
    <t>three hundred and seven thousand five hundred fifty-nine</t>
  </si>
  <si>
    <t>German Martinez Pacheco</t>
  </si>
  <si>
    <t>Senior Grants Manager</t>
  </si>
  <si>
    <t>(1) Underspending for the quarter continues to be explained by the long delays in deploment of international staff (challenging recruitment and excessively long visa application processes) and as a consequence also delayed recruitment of local teams as not all activities could start as planned (e.g. WASH). (2) Since mid 2014 payments for goods and services in Angola are no longer allowed in USD. Staff salaries were converted to AOA as of October at a negotiated rate with the staff of 105AOA/USD. This has increased the existing staff salary expenditures against budget by 2%.</t>
  </si>
  <si>
    <t>Focus of P7 was on MDA and ensuing follow-up which led to delays in organizing regular trainings</t>
  </si>
  <si>
    <t>No medicines and Pharmaceutical Products have been procured with EF funds to date.</t>
  </si>
  <si>
    <t>Warehouses for drugs and other equipments have been removed from the budget as not required. The MENTOR offices will provide the space needed for stocking items.</t>
  </si>
  <si>
    <t>Most materials are related to hygiene/WASH. WASH coordinator arrived in Jan 2015 so expenditures will incur in P8</t>
  </si>
  <si>
    <t>Savings are due to increasing cost sharing opportunities with other grants. Some of the unspent balances in rent payments will need to be used in P8.</t>
  </si>
  <si>
    <t>Luanda based NTD liaison left in early December which led to a delay in some Cap Dev activities. Other trainings postponed due to MDA and follow-up work. Several trainings moves to P8.</t>
  </si>
  <si>
    <t xml:space="preserve">Underspending explained by the fact that no drugs were purchased for community distribution as MoH has not agreed to this yet.  </t>
  </si>
  <si>
    <t>WASH coordinator recruited in P7 but only arrived in Jan 2015 due to long visa process. WASH activities will therefore take off in P8</t>
  </si>
  <si>
    <t>Supervision teams largely put in place in P7, expenditures in line with revised budget</t>
  </si>
  <si>
    <t>Expenditures largely in line with revised budget. Some equipment purchases to take place in P8. Savings made on rent payments due to cost share with other grants - some more rent payments are due in P8.</t>
  </si>
  <si>
    <t>The Angola goverment increased taxes for "luxury cars" by more than 40%, so cars were procured from Gibraltar, realizing savings between 20-25% of total budget during P6. Purchase of the Luanda car, and other equipment (printers and last generators) will be concluded in P8 .</t>
  </si>
  <si>
    <t>No major deviations to report for P7</t>
  </si>
  <si>
    <t>No meals distributed during MDA. Hygiene kits are part of WASH, activities to start in P8</t>
  </si>
  <si>
    <t>Training room rental not required as provided by DPS. Some P7 trainings postponed to P8 given focus on MDA and follow-up activities in P7 and delays in recruitment of coordinators and supervisor/trainer teams</t>
  </si>
  <si>
    <t>Majority of spendings expected to occur in P8 in conjunction with WASH activities (see under WASH category)</t>
  </si>
  <si>
    <t>Overall comment: Costs of mapping teams working on the field and cars available for the activities were largely understimated. In Zaire province we paid hotel accomodation to the mapping team. In other provinces a fix amount was paid to each person, and they took their responsability for their accomodation. This new policy help to reduce the expenses. In the other hand, the lack of cooperation in some cases of the DPS by providing the provincial cars, forced Mentor to rent cars for the period of the mapping activities.
For P7: Final mapping related invoices were paid in December.</t>
  </si>
  <si>
    <t>M&amp;E officer recruited and obtained visa, but canceled last minute so scheduled expenditures for P7 were not made</t>
  </si>
  <si>
    <t>P7 underspending based on revised budget. M&amp;E officer recruited and obtained visa, but canceled last minute so scheduled expenditures for P7 were not made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</si>
</sst>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_-&quot;£&quot;* #,##0.00_-;\-&quot;£&quot;* #,##0.00_-;_-&quot;£&quot;* &quot;-&quot;??_-;_-@_-"/>
    <numFmt numFmtId="166" formatCode="[$-409]d\-mmm\-yyyy;@"/>
    <numFmt numFmtId="167" formatCode="_ * #,##0_ ;_ * \-#,##0_ ;_ * &quot;-&quot;??_ ;_ @_ "/>
    <numFmt numFmtId="168" formatCode="#,##0.0000_);[Red]\(#,##0.0000\)"/>
    <numFmt numFmtId="169" formatCode="#,##0.00;[Red]\(#,##0.00\)"/>
    <numFmt numFmtId="170" formatCode="mm/dd/yy;@"/>
    <numFmt numFmtId="171" formatCode="_(* #,##0_);_(* \(#,##0\);_(* &quot;-&quot;??_);_(@_)"/>
    <numFmt numFmtId="172" formatCode="_(* #,##0._);_(* \(#,##0.\);_(* &quot;-&quot;??_);_(@_)"/>
    <numFmt numFmtId="173" formatCode="_(* #,##0._);_(* \(#,##0\);_(* &quot;-&quot;??_);_(@_)"/>
    <numFmt numFmtId="174" formatCode="&quot;$&quot;#,##0.00"/>
    <numFmt numFmtId="175" formatCode="&quot;$&quot;#,##0"/>
  </numFmts>
  <fonts count="60" x14ac:knownFonts="1">
    <font>
      <sz val="12"/>
      <color theme="1"/>
      <name val="Calibri"/>
      <family val="2"/>
      <scheme val="minor"/>
    </font>
    <font>
      <sz val="8"/>
      <name val="Calibri"/>
      <family val="2"/>
    </font>
    <font>
      <b/>
      <sz val="18"/>
      <name val="Arial"/>
      <family val="2"/>
    </font>
    <font>
      <b/>
      <sz val="12"/>
      <name val="Arial"/>
      <family val="2"/>
    </font>
    <font>
      <sz val="10"/>
      <name val="Arial"/>
      <family val="2"/>
    </font>
    <font>
      <sz val="11"/>
      <name val="Arial"/>
      <family val="2"/>
    </font>
    <font>
      <b/>
      <sz val="11"/>
      <name val="Arial"/>
      <family val="2"/>
    </font>
    <font>
      <sz val="12"/>
      <name val="Arial"/>
      <family val="2"/>
    </font>
    <font>
      <b/>
      <sz val="20"/>
      <name val="Arial"/>
      <family val="2"/>
    </font>
    <font>
      <b/>
      <sz val="16"/>
      <name val="Arial"/>
      <family val="2"/>
    </font>
    <font>
      <i/>
      <sz val="11"/>
      <name val="Arial"/>
      <family val="2"/>
    </font>
    <font>
      <vertAlign val="superscript"/>
      <sz val="11"/>
      <name val="Arial"/>
      <family val="2"/>
    </font>
    <font>
      <u/>
      <sz val="11"/>
      <name val="Arial"/>
      <family val="2"/>
    </font>
    <font>
      <sz val="11"/>
      <color indexed="8"/>
      <name val="Arial"/>
      <family val="2"/>
    </font>
    <font>
      <b/>
      <sz val="14"/>
      <color indexed="12"/>
      <name val="Arial"/>
      <family val="2"/>
    </font>
    <font>
      <b/>
      <sz val="12"/>
      <color indexed="8"/>
      <name val="Arial"/>
      <family val="2"/>
    </font>
    <font>
      <sz val="12"/>
      <color indexed="8"/>
      <name val="Arial"/>
      <family val="2"/>
    </font>
    <font>
      <b/>
      <sz val="14"/>
      <color indexed="9"/>
      <name val="Arial"/>
      <family val="2"/>
    </font>
    <font>
      <b/>
      <sz val="12"/>
      <color indexed="9"/>
      <name val="Arial"/>
      <family val="2"/>
    </font>
    <font>
      <b/>
      <sz val="11"/>
      <color indexed="9"/>
      <name val="Arial"/>
      <family val="2"/>
    </font>
    <font>
      <b/>
      <sz val="12"/>
      <color indexed="8"/>
      <name val="Calibri"/>
      <family val="2"/>
    </font>
    <font>
      <b/>
      <sz val="14"/>
      <color indexed="8"/>
      <name val="Arial"/>
      <family val="2"/>
    </font>
    <font>
      <sz val="9"/>
      <color indexed="81"/>
      <name val="Calibri"/>
      <family val="2"/>
    </font>
    <font>
      <b/>
      <sz val="9"/>
      <color indexed="81"/>
      <name val="Calibri"/>
      <family val="2"/>
    </font>
    <font>
      <sz val="8"/>
      <name val="Calibri"/>
      <family val="2"/>
    </font>
    <font>
      <sz val="11"/>
      <name val="Times New Roman"/>
      <family val="1"/>
    </font>
    <font>
      <b/>
      <sz val="11"/>
      <color indexed="10"/>
      <name val="Arial"/>
      <family val="2"/>
    </font>
    <font>
      <sz val="12"/>
      <color theme="1"/>
      <name val="Calibri"/>
      <family val="2"/>
      <scheme val="minor"/>
    </font>
    <font>
      <sz val="11"/>
      <color theme="1"/>
      <name val="Calibri"/>
      <family val="2"/>
      <scheme val="minor"/>
    </font>
    <font>
      <sz val="11"/>
      <color rgb="FF006100"/>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b/>
      <sz val="11"/>
      <color rgb="FFFFFFFF"/>
      <name val="Arial"/>
      <family val="2"/>
    </font>
    <font>
      <sz val="11"/>
      <color rgb="FF000000"/>
      <name val="Arial"/>
      <family val="2"/>
    </font>
    <font>
      <b/>
      <sz val="11"/>
      <color rgb="FF0000D4"/>
      <name val="Arial"/>
      <family val="2"/>
    </font>
    <font>
      <b/>
      <sz val="11"/>
      <color rgb="FF000000"/>
      <name val="Arial"/>
      <family val="2"/>
    </font>
    <font>
      <b/>
      <sz val="11"/>
      <color theme="0"/>
      <name val="Arial"/>
      <family val="2"/>
    </font>
    <font>
      <sz val="12"/>
      <color rgb="FF000000"/>
      <name val="Calibri"/>
      <family val="2"/>
      <scheme val="minor"/>
    </font>
    <font>
      <sz val="11"/>
      <color rgb="FF0000D4"/>
      <name val="Arial"/>
      <family val="2"/>
    </font>
    <font>
      <b/>
      <sz val="11"/>
      <color theme="5" tint="-0.249977111117893"/>
      <name val="Arial"/>
      <family val="2"/>
    </font>
    <font>
      <sz val="12"/>
      <color theme="5" tint="-0.249977111117893"/>
      <name val="Calibri"/>
      <family val="2"/>
      <scheme val="minor"/>
    </font>
    <font>
      <b/>
      <sz val="11"/>
      <color rgb="FFFF0000"/>
      <name val="Arial"/>
      <family val="2"/>
    </font>
    <font>
      <sz val="16"/>
      <color theme="1"/>
      <name val="Calibri"/>
      <family val="2"/>
      <scheme val="minor"/>
    </font>
    <font>
      <b/>
      <sz val="12"/>
      <color rgb="FF000000"/>
      <name val="Calibri"/>
      <family val="2"/>
      <scheme val="minor"/>
    </font>
    <font>
      <b/>
      <sz val="12"/>
      <color rgb="FF000000"/>
      <name val="Frutiger LT Std 45 Light"/>
    </font>
    <font>
      <sz val="12"/>
      <color rgb="FF000000"/>
      <name val="Frutiger LT Std 45 Light"/>
    </font>
    <font>
      <sz val="11"/>
      <color theme="1"/>
      <name val="Frutiger LT Std 45 Light"/>
    </font>
    <font>
      <sz val="11"/>
      <color theme="0" tint="-0.14999847407452621"/>
      <name val="Calibri"/>
      <family val="2"/>
      <scheme val="minor"/>
    </font>
    <font>
      <sz val="11"/>
      <name val="Calibri"/>
      <family val="2"/>
      <scheme val="minor"/>
    </font>
    <font>
      <sz val="11"/>
      <color rgb="FFFF0000"/>
      <name val="Arial"/>
      <family val="2"/>
    </font>
    <font>
      <sz val="11"/>
      <color rgb="FF00B050"/>
      <name val="Arial"/>
      <family val="2"/>
    </font>
    <font>
      <sz val="12"/>
      <color rgb="FFFF0000"/>
      <name val="Calibri"/>
      <family val="2"/>
      <scheme val="minor"/>
    </font>
    <font>
      <b/>
      <sz val="14"/>
      <color rgb="FFFFFFFF"/>
      <name val="Arial"/>
      <family val="2"/>
    </font>
    <font>
      <b/>
      <sz val="12"/>
      <color rgb="FF000000"/>
      <name val="Arial"/>
      <family val="2"/>
    </font>
    <font>
      <sz val="12"/>
      <name val="Calibri"/>
      <family val="2"/>
      <scheme val="minor"/>
    </font>
    <font>
      <sz val="12"/>
      <color theme="0" tint="-0.14999847407452621"/>
      <name val="Calibri"/>
      <family val="2"/>
      <scheme val="minor"/>
    </font>
    <font>
      <b/>
      <sz val="16"/>
      <color theme="1"/>
      <name val="Frutiger LT Std 45 Light"/>
    </font>
    <font>
      <sz val="12"/>
      <color rgb="FF00B050"/>
      <name val="Calibri"/>
      <family val="2"/>
      <scheme val="minor"/>
    </font>
    <font>
      <sz val="11"/>
      <name val="Frutiger LT Std 45 Light"/>
    </font>
  </fonts>
  <fills count="2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C6EFCE"/>
      </patternFill>
    </fill>
    <fill>
      <patternFill patternType="solid">
        <fgColor theme="5"/>
      </patternFill>
    </fill>
    <fill>
      <patternFill patternType="solid">
        <fgColor rgb="FFFFC7CE"/>
      </patternFill>
    </fill>
    <fill>
      <patternFill patternType="solid">
        <fgColor rgb="FFFFEB9C"/>
      </patternFill>
    </fill>
    <fill>
      <patternFill patternType="solid">
        <fgColor rgb="FFFFFFFF"/>
        <bgColor rgb="FF000000"/>
      </patternFill>
    </fill>
    <fill>
      <patternFill patternType="solid">
        <fgColor rgb="FFFFFFFF"/>
      </patternFill>
    </fill>
    <fill>
      <patternFill patternType="solid">
        <fgColor theme="0" tint="-0.14999847407452621"/>
        <bgColor indexed="65"/>
      </patternFill>
    </fill>
    <fill>
      <patternFill patternType="solid">
        <fgColor rgb="FFC0504D"/>
        <bgColor rgb="FF000000"/>
      </patternFill>
    </fill>
    <fill>
      <patternFill patternType="solid">
        <fgColor theme="5" tint="0.59999389629810485"/>
        <bgColor indexed="64"/>
      </patternFill>
    </fill>
    <fill>
      <patternFill patternType="solid">
        <fgColor rgb="FFC0C0C0"/>
        <bgColor rgb="FF000000"/>
      </patternFill>
    </fill>
    <fill>
      <patternFill patternType="solid">
        <fgColor theme="5" tint="0.59999389629810485"/>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bgColor indexed="64"/>
      </patternFill>
    </fill>
  </fills>
  <borders count="88">
    <border>
      <left/>
      <right/>
      <top/>
      <bottom/>
      <diagonal/>
    </border>
    <border>
      <left/>
      <right/>
      <top style="thin">
        <color auto="1"/>
      </top>
      <bottom/>
      <diagonal/>
    </border>
    <border>
      <left/>
      <right/>
      <top/>
      <bottom style="thin">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right/>
      <top/>
      <bottom style="double">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style="hair">
        <color auto="1"/>
      </top>
      <bottom style="hair">
        <color auto="1"/>
      </bottom>
      <diagonal/>
    </border>
    <border>
      <left style="thin">
        <color auto="1"/>
      </left>
      <right style="dotted">
        <color auto="1"/>
      </right>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dotted">
        <color auto="1"/>
      </left>
      <right/>
      <top style="hair">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bottom style="thin">
        <color auto="1"/>
      </bottom>
      <diagonal/>
    </border>
    <border>
      <left style="thin">
        <color rgb="FFFFFFFF"/>
      </left>
      <right style="thin">
        <color rgb="FFFFFFFF"/>
      </right>
      <top style="thin">
        <color auto="1"/>
      </top>
      <bottom style="thin">
        <color rgb="FFFFFFFF"/>
      </bottom>
      <diagonal/>
    </border>
    <border>
      <left/>
      <right/>
      <top style="thin">
        <color auto="1"/>
      </top>
      <bottom style="thin">
        <color rgb="FFFFFFFF"/>
      </bottom>
      <diagonal/>
    </border>
    <border>
      <left/>
      <right style="thin">
        <color rgb="FFFFFFFF"/>
      </right>
      <top style="thin">
        <color auto="1"/>
      </top>
      <bottom style="thin">
        <color rgb="FFFFFFFF"/>
      </bottom>
      <diagonal/>
    </border>
    <border>
      <left style="thin">
        <color rgb="FFFFFFFF"/>
      </left>
      <right style="thin">
        <color rgb="FFFFFFFF"/>
      </right>
      <top style="thin">
        <color rgb="FFFFFFFF"/>
      </top>
      <bottom/>
      <diagonal/>
    </border>
    <border>
      <left/>
      <right style="thin">
        <color rgb="FFFFFFFF"/>
      </right>
      <top/>
      <bottom style="thin">
        <color auto="1"/>
      </bottom>
      <diagonal/>
    </border>
    <border>
      <left style="thin">
        <color rgb="FFFFFFFF"/>
      </left>
      <right style="thin">
        <color rgb="FFFFFFFF"/>
      </right>
      <top style="thin">
        <color rgb="FFFFFFFF"/>
      </top>
      <bottom style="thin">
        <color auto="1"/>
      </bottom>
      <diagonal/>
    </border>
    <border>
      <left/>
      <right/>
      <top style="thin">
        <color rgb="FFFFFFFF"/>
      </top>
      <bottom/>
      <diagonal/>
    </border>
    <border>
      <left/>
      <right style="thin">
        <color rgb="FFFFFFFF"/>
      </right>
      <top style="thin">
        <color rgb="FFFFFFFF"/>
      </top>
      <bottom style="thin">
        <color auto="1"/>
      </bottom>
      <diagonal/>
    </border>
    <border>
      <left style="thin">
        <color rgb="FFFFFFFF"/>
      </left>
      <right/>
      <top style="thin">
        <color rgb="FFFFFFFF"/>
      </top>
      <bottom style="thin">
        <color auto="1"/>
      </bottom>
      <diagonal/>
    </border>
    <border>
      <left style="thin">
        <color rgb="FFFFFFFF"/>
      </left>
      <right/>
      <top style="thin">
        <color auto="1"/>
      </top>
      <bottom style="thin">
        <color rgb="FFFFFFFF"/>
      </bottom>
      <diagonal/>
    </border>
    <border>
      <left style="thin">
        <color rgb="FFFFFFFF"/>
      </left>
      <right/>
      <top style="thin">
        <color rgb="FFFFFFFF"/>
      </top>
      <bottom/>
      <diagonal/>
    </border>
    <border>
      <left/>
      <right style="thin">
        <color auto="1"/>
      </right>
      <top/>
      <bottom style="thin">
        <color rgb="FFFFFFFF"/>
      </bottom>
      <diagonal/>
    </border>
    <border>
      <left style="thin">
        <color auto="1"/>
      </left>
      <right style="thin">
        <color rgb="FFFFFFFF"/>
      </right>
      <top/>
      <bottom style="thin">
        <color rgb="FFFFFFFF"/>
      </bottom>
      <diagonal/>
    </border>
    <border>
      <left/>
      <right style="medium">
        <color auto="1"/>
      </right>
      <top/>
      <bottom style="thin">
        <color rgb="FFFFFFFF"/>
      </bottom>
      <diagonal/>
    </border>
    <border>
      <left style="thin">
        <color rgb="FFFFFFFF"/>
      </left>
      <right style="thin">
        <color rgb="FFFFFFFF"/>
      </right>
      <top/>
      <bottom style="medium">
        <color auto="1"/>
      </bottom>
      <diagonal/>
    </border>
    <border>
      <left style="thin">
        <color auto="1"/>
      </left>
      <right/>
      <top/>
      <bottom style="thin">
        <color rgb="FFFFFFFF"/>
      </bottom>
      <diagonal/>
    </border>
    <border>
      <left style="thin">
        <color rgb="FF000000"/>
      </left>
      <right/>
      <top style="thin">
        <color auto="1"/>
      </top>
      <bottom/>
      <diagonal/>
    </border>
    <border>
      <left style="thin">
        <color rgb="FF000000"/>
      </left>
      <right/>
      <top/>
      <bottom style="thin">
        <color auto="1"/>
      </bottom>
      <diagonal/>
    </border>
    <border>
      <left/>
      <right style="thin">
        <color auto="1"/>
      </right>
      <top style="thin">
        <color rgb="FFFFFFFF"/>
      </top>
      <bottom style="thin">
        <color rgb="FFFFFFFF"/>
      </bottom>
      <diagonal/>
    </border>
    <border>
      <left/>
      <right/>
      <top/>
      <bottom style="thin">
        <color rgb="FF000000"/>
      </bottom>
      <diagonal/>
    </border>
    <border>
      <left/>
      <right style="medium">
        <color rgb="FF000000"/>
      </right>
      <top style="medium">
        <color auto="1"/>
      </top>
      <bottom style="thin">
        <color auto="1"/>
      </bottom>
      <diagonal/>
    </border>
    <border>
      <left/>
      <right style="thin">
        <color rgb="FF000000"/>
      </right>
      <top style="thin">
        <color auto="1"/>
      </top>
      <bottom/>
      <diagonal/>
    </border>
    <border>
      <left/>
      <right style="thin">
        <color rgb="FF000000"/>
      </right>
      <top/>
      <bottom/>
      <diagonal/>
    </border>
    <border>
      <left style="thin">
        <color rgb="FFFFFFFF"/>
      </left>
      <right/>
      <top style="medium">
        <color auto="1"/>
      </top>
      <bottom style="thin">
        <color rgb="FFFFFFFF"/>
      </bottom>
      <diagonal/>
    </border>
    <border>
      <left/>
      <right/>
      <top style="medium">
        <color auto="1"/>
      </top>
      <bottom style="thin">
        <color rgb="FFFFFFFF"/>
      </bottom>
      <diagonal/>
    </border>
    <border>
      <left style="thin">
        <color auto="1"/>
      </left>
      <right/>
      <top style="thin">
        <color rgb="FFFFFFFF"/>
      </top>
      <bottom style="thin">
        <color rgb="FFFFFFFF"/>
      </bottom>
      <diagonal/>
    </border>
  </borders>
  <cellStyleXfs count="12">
    <xf numFmtId="0" fontId="0" fillId="0" borderId="0"/>
    <xf numFmtId="0" fontId="29" fillId="4" borderId="0" applyNumberFormat="0" applyBorder="0" applyAlignment="0" applyProtection="0"/>
    <xf numFmtId="0" fontId="30" fillId="4" borderId="0" applyNumberFormat="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31" fillId="6" borderId="0" applyNumberFormat="0" applyBorder="0" applyAlignment="0" applyProtection="0"/>
    <xf numFmtId="164" fontId="27" fillId="0" borderId="0" applyFont="0" applyFill="0" applyBorder="0" applyAlignment="0" applyProtection="0"/>
    <xf numFmtId="43" fontId="28" fillId="0" borderId="0" applyFont="0" applyFill="0" applyBorder="0" applyAlignment="0" applyProtection="0"/>
    <xf numFmtId="0" fontId="32" fillId="7" borderId="0" applyNumberFormat="0" applyBorder="0" applyAlignment="0" applyProtection="0"/>
    <xf numFmtId="0" fontId="4" fillId="0" borderId="0"/>
    <xf numFmtId="0" fontId="4" fillId="0" borderId="0"/>
    <xf numFmtId="9" fontId="27" fillId="0" borderId="0" applyFont="0" applyFill="0" applyBorder="0" applyAlignment="0" applyProtection="0"/>
  </cellStyleXfs>
  <cellXfs count="849">
    <xf numFmtId="0" fontId="0" fillId="0" borderId="0" xfId="0"/>
    <xf numFmtId="0" fontId="3" fillId="0" borderId="0" xfId="0" applyFont="1"/>
    <xf numFmtId="0" fontId="4" fillId="0" borderId="0" xfId="0" applyFont="1"/>
    <xf numFmtId="0" fontId="7" fillId="0" borderId="0" xfId="0" applyFont="1"/>
    <xf numFmtId="0" fontId="7" fillId="0" borderId="0" xfId="0" applyFont="1" applyAlignment="1">
      <alignment vertical="center"/>
    </xf>
    <xf numFmtId="0" fontId="5" fillId="0" borderId="0" xfId="0" applyFont="1"/>
    <xf numFmtId="0" fontId="2" fillId="0" borderId="49" xfId="0" applyFont="1" applyBorder="1" applyAlignment="1">
      <alignment wrapText="1"/>
    </xf>
    <xf numFmtId="0" fontId="2" fillId="0" borderId="50" xfId="0" applyFont="1" applyBorder="1" applyAlignment="1">
      <alignment wrapText="1"/>
    </xf>
    <xf numFmtId="0" fontId="8" fillId="0" borderId="51" xfId="0" applyFont="1" applyBorder="1" applyAlignment="1">
      <alignment wrapText="1"/>
    </xf>
    <xf numFmtId="0" fontId="4" fillId="0" borderId="51" xfId="0" applyFont="1" applyBorder="1"/>
    <xf numFmtId="0" fontId="4" fillId="0" borderId="52" xfId="0" applyFont="1" applyBorder="1"/>
    <xf numFmtId="167" fontId="7" fillId="0" borderId="53" xfId="0" applyNumberFormat="1" applyFont="1" applyBorder="1" applyAlignment="1">
      <alignment vertical="center"/>
    </xf>
    <xf numFmtId="0" fontId="7"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5" fillId="0" borderId="57" xfId="0" applyFont="1" applyBorder="1" applyAlignment="1">
      <alignment vertical="center"/>
    </xf>
    <xf numFmtId="0" fontId="5" fillId="8" borderId="56" xfId="0" applyFont="1" applyFill="1" applyBorder="1" applyAlignment="1">
      <alignment vertical="center"/>
    </xf>
    <xf numFmtId="0" fontId="5" fillId="8" borderId="57" xfId="0" applyFont="1" applyFill="1" applyBorder="1" applyAlignment="1">
      <alignment vertical="center"/>
    </xf>
    <xf numFmtId="0" fontId="5" fillId="8" borderId="55" xfId="0" applyFont="1" applyFill="1" applyBorder="1" applyAlignment="1">
      <alignment vertical="center"/>
    </xf>
    <xf numFmtId="0" fontId="5" fillId="8" borderId="0" xfId="0" applyFont="1" applyFill="1" applyAlignment="1">
      <alignment vertical="center"/>
    </xf>
    <xf numFmtId="0" fontId="7" fillId="0" borderId="56" xfId="0" applyFont="1" applyBorder="1"/>
    <xf numFmtId="0" fontId="7" fillId="0" borderId="54" xfId="0" applyFont="1" applyBorder="1"/>
    <xf numFmtId="0" fontId="7" fillId="8" borderId="50" xfId="0" applyFont="1" applyFill="1" applyBorder="1"/>
    <xf numFmtId="167" fontId="7" fillId="8" borderId="52" xfId="0" applyNumberFormat="1" applyFont="1" applyFill="1" applyBorder="1"/>
    <xf numFmtId="167" fontId="7" fillId="8" borderId="50" xfId="0" applyNumberFormat="1" applyFont="1" applyFill="1" applyBorder="1"/>
    <xf numFmtId="0" fontId="7" fillId="8" borderId="51" xfId="0" applyFont="1" applyFill="1" applyBorder="1"/>
    <xf numFmtId="0" fontId="4" fillId="8" borderId="51" xfId="0" applyFont="1" applyFill="1" applyBorder="1"/>
    <xf numFmtId="0" fontId="4" fillId="8" borderId="52" xfId="0" applyFont="1" applyFill="1" applyBorder="1"/>
    <xf numFmtId="0" fontId="9" fillId="0" borderId="0" xfId="0" applyFont="1" applyAlignment="1">
      <alignment vertical="center"/>
    </xf>
    <xf numFmtId="0" fontId="9" fillId="0" borderId="0" xfId="0" applyFont="1"/>
    <xf numFmtId="0" fontId="7" fillId="8" borderId="0" xfId="0" applyFont="1" applyFill="1"/>
    <xf numFmtId="0" fontId="7" fillId="8" borderId="58" xfId="0" applyFont="1" applyFill="1" applyBorder="1"/>
    <xf numFmtId="0" fontId="7" fillId="0" borderId="59" xfId="0" applyFont="1" applyBorder="1"/>
    <xf numFmtId="0" fontId="7" fillId="0" borderId="60" xfId="0" applyFont="1" applyBorder="1"/>
    <xf numFmtId="0" fontId="33" fillId="0" borderId="56" xfId="0" applyFont="1" applyBorder="1" applyAlignment="1">
      <alignment horizontal="center"/>
    </xf>
    <xf numFmtId="0" fontId="33" fillId="0" borderId="57" xfId="0" applyFont="1" applyBorder="1" applyAlignment="1">
      <alignment horizontal="center"/>
    </xf>
    <xf numFmtId="0" fontId="34" fillId="0" borderId="61" xfId="0" applyFont="1" applyBorder="1"/>
    <xf numFmtId="3" fontId="33" fillId="0" borderId="56" xfId="0" applyNumberFormat="1" applyFont="1" applyBorder="1" applyAlignment="1">
      <alignment horizont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top"/>
    </xf>
    <xf numFmtId="0" fontId="6" fillId="0" borderId="1" xfId="0" applyFont="1" applyBorder="1" applyAlignment="1">
      <alignment vertical="top"/>
    </xf>
    <xf numFmtId="0" fontId="6" fillId="0" borderId="62" xfId="0" applyFont="1" applyBorder="1" applyAlignment="1">
      <alignment vertical="top"/>
    </xf>
    <xf numFmtId="0" fontId="6" fillId="0" borderId="56" xfId="0" applyFont="1" applyBorder="1" applyAlignment="1">
      <alignment vertical="top"/>
    </xf>
    <xf numFmtId="3" fontId="6" fillId="0" borderId="57" xfId="0" applyNumberFormat="1" applyFont="1" applyBorder="1" applyAlignment="1">
      <alignment vertical="top"/>
    </xf>
    <xf numFmtId="3" fontId="6" fillId="0" borderId="55" xfId="0" applyNumberFormat="1" applyFont="1" applyBorder="1" applyAlignment="1">
      <alignment vertical="top"/>
    </xf>
    <xf numFmtId="0" fontId="5" fillId="8" borderId="65" xfId="0" applyFont="1" applyFill="1" applyBorder="1" applyAlignment="1">
      <alignment vertical="center"/>
    </xf>
    <xf numFmtId="0" fontId="5" fillId="0" borderId="56" xfId="0" applyFont="1" applyBorder="1" applyAlignment="1">
      <alignment vertical="center"/>
    </xf>
    <xf numFmtId="0" fontId="6" fillId="0" borderId="58" xfId="0" applyFont="1" applyBorder="1" applyAlignment="1">
      <alignment vertical="top"/>
    </xf>
    <xf numFmtId="3" fontId="5" fillId="0" borderId="66" xfId="0" applyNumberFormat="1" applyFont="1" applyBorder="1" applyAlignment="1" applyProtection="1">
      <alignment horizontal="right"/>
      <protection locked="0"/>
    </xf>
    <xf numFmtId="3" fontId="6" fillId="0" borderId="56" xfId="0" applyNumberFormat="1" applyFont="1" applyBorder="1" applyAlignment="1">
      <alignment vertical="top"/>
    </xf>
    <xf numFmtId="0" fontId="5" fillId="0" borderId="55" xfId="0" applyFont="1" applyBorder="1" applyAlignment="1">
      <alignment vertical="center"/>
    </xf>
    <xf numFmtId="0" fontId="6" fillId="8" borderId="56" xfId="0" applyFont="1" applyFill="1" applyBorder="1" applyAlignment="1">
      <alignment horizontal="center" vertical="top"/>
    </xf>
    <xf numFmtId="0" fontId="6" fillId="8" borderId="56" xfId="0" applyFont="1" applyFill="1" applyBorder="1" applyAlignment="1">
      <alignment vertical="top"/>
    </xf>
    <xf numFmtId="0" fontId="5" fillId="0" borderId="55" xfId="0" applyFont="1" applyBorder="1" applyAlignment="1">
      <alignment horizontal="center" vertical="center"/>
    </xf>
    <xf numFmtId="0" fontId="6" fillId="0" borderId="56" xfId="0" applyFont="1" applyBorder="1" applyAlignment="1">
      <alignment horizontal="center" vertical="top"/>
    </xf>
    <xf numFmtId="3" fontId="5" fillId="8" borderId="0" xfId="0" applyNumberFormat="1" applyFont="1" applyFill="1"/>
    <xf numFmtId="3" fontId="5" fillId="0" borderId="0" xfId="0" applyNumberFormat="1" applyFont="1"/>
    <xf numFmtId="0" fontId="6" fillId="0" borderId="2" xfId="0" applyFont="1" applyBorder="1" applyAlignment="1">
      <alignment vertical="center"/>
    </xf>
    <xf numFmtId="0" fontId="6" fillId="0" borderId="67" xfId="0" applyFont="1" applyBorder="1" applyAlignment="1">
      <alignment vertical="center"/>
    </xf>
    <xf numFmtId="0" fontId="6" fillId="0" borderId="61" xfId="0" applyFont="1" applyBorder="1" applyAlignment="1">
      <alignment vertical="center"/>
    </xf>
    <xf numFmtId="0" fontId="6" fillId="0" borderId="66" xfId="0" applyFont="1" applyBorder="1" applyAlignment="1">
      <alignment horizontal="center" vertical="top"/>
    </xf>
    <xf numFmtId="0" fontId="6" fillId="0" borderId="2" xfId="0" applyFont="1" applyBorder="1" applyAlignment="1">
      <alignment horizontal="center" vertical="top"/>
    </xf>
    <xf numFmtId="0" fontId="6" fillId="0" borderId="61" xfId="0" applyFont="1" applyBorder="1" applyAlignment="1">
      <alignment vertical="top"/>
    </xf>
    <xf numFmtId="0" fontId="6" fillId="0" borderId="2" xfId="0" applyFont="1" applyBorder="1" applyAlignment="1">
      <alignment vertical="top"/>
    </xf>
    <xf numFmtId="0" fontId="6" fillId="0" borderId="55" xfId="0" applyFont="1" applyBorder="1" applyAlignment="1">
      <alignment vertical="top"/>
    </xf>
    <xf numFmtId="3" fontId="6" fillId="0" borderId="0" xfId="0" applyNumberFormat="1" applyFont="1" applyAlignment="1">
      <alignment vertical="top"/>
    </xf>
    <xf numFmtId="0" fontId="5" fillId="0" borderId="54" xfId="0" applyFont="1" applyBorder="1"/>
    <xf numFmtId="0" fontId="5" fillId="0" borderId="55" xfId="0" applyFont="1" applyBorder="1"/>
    <xf numFmtId="0" fontId="5" fillId="0" borderId="56" xfId="0" applyFont="1" applyBorder="1"/>
    <xf numFmtId="0" fontId="5" fillId="0" borderId="59" xfId="0" applyFont="1" applyBorder="1"/>
    <xf numFmtId="3" fontId="5" fillId="0" borderId="58" xfId="0" applyNumberFormat="1" applyFont="1" applyBorder="1"/>
    <xf numFmtId="3" fontId="5" fillId="0" borderId="56" xfId="0" applyNumberFormat="1" applyFont="1" applyBorder="1"/>
    <xf numFmtId="3" fontId="5" fillId="0" borderId="0" xfId="0" applyNumberFormat="1" applyFont="1" applyAlignment="1">
      <alignment horizontal="left"/>
    </xf>
    <xf numFmtId="3" fontId="6" fillId="8" borderId="68" xfId="0" applyNumberFormat="1" applyFont="1" applyFill="1" applyBorder="1" applyAlignment="1">
      <alignment vertical="top"/>
    </xf>
    <xf numFmtId="0" fontId="5" fillId="8" borderId="55" xfId="0" applyFont="1" applyFill="1" applyBorder="1" applyAlignment="1">
      <alignment horizontal="center" vertical="center"/>
    </xf>
    <xf numFmtId="0" fontId="6" fillId="8" borderId="57" xfId="0" applyFont="1" applyFill="1" applyBorder="1" applyAlignment="1">
      <alignment vertical="top"/>
    </xf>
    <xf numFmtId="0" fontId="6" fillId="8" borderId="55" xfId="0" applyFont="1" applyFill="1" applyBorder="1" applyAlignment="1">
      <alignment vertical="top"/>
    </xf>
    <xf numFmtId="3" fontId="5" fillId="0" borderId="2" xfId="0" applyNumberFormat="1" applyFont="1" applyBorder="1" applyAlignment="1" applyProtection="1">
      <alignment horizontal="right"/>
      <protection locked="0"/>
    </xf>
    <xf numFmtId="3" fontId="6" fillId="8" borderId="55" xfId="0" applyNumberFormat="1" applyFont="1" applyFill="1" applyBorder="1" applyAlignment="1">
      <alignment vertical="top"/>
    </xf>
    <xf numFmtId="0" fontId="5" fillId="8" borderId="59" xfId="0" applyFont="1" applyFill="1" applyBorder="1" applyAlignment="1">
      <alignment horizontal="center" vertical="center"/>
    </xf>
    <xf numFmtId="0" fontId="6" fillId="8" borderId="53" xfId="0" applyFont="1" applyFill="1" applyBorder="1" applyAlignment="1">
      <alignment vertical="top"/>
    </xf>
    <xf numFmtId="0" fontId="6" fillId="8" borderId="60" xfId="0" applyFont="1" applyFill="1" applyBorder="1" applyAlignment="1">
      <alignment vertical="top"/>
    </xf>
    <xf numFmtId="0" fontId="5" fillId="0" borderId="69" xfId="0" applyFont="1" applyBorder="1"/>
    <xf numFmtId="0" fontId="5" fillId="0" borderId="61" xfId="0" applyFont="1" applyBorder="1"/>
    <xf numFmtId="0" fontId="5" fillId="0" borderId="66" xfId="0" applyFont="1" applyBorder="1"/>
    <xf numFmtId="0" fontId="5" fillId="0" borderId="70" xfId="0" applyFont="1" applyBorder="1"/>
    <xf numFmtId="0" fontId="5" fillId="0" borderId="67" xfId="0" applyFont="1" applyBorder="1"/>
    <xf numFmtId="3" fontId="5" fillId="0" borderId="64" xfId="0" applyNumberFormat="1" applyFont="1" applyBorder="1"/>
    <xf numFmtId="0" fontId="5" fillId="0" borderId="57" xfId="0" applyFont="1" applyBorder="1"/>
    <xf numFmtId="0" fontId="5" fillId="0" borderId="1" xfId="0" applyFont="1" applyBorder="1"/>
    <xf numFmtId="0" fontId="5" fillId="0" borderId="71" xfId="0" applyFont="1" applyBorder="1"/>
    <xf numFmtId="0" fontId="5" fillId="0" borderId="65" xfId="0" applyFont="1" applyBorder="1"/>
    <xf numFmtId="0" fontId="5" fillId="0" borderId="58" xfId="0" applyFont="1" applyBorder="1"/>
    <xf numFmtId="0" fontId="5" fillId="0" borderId="68" xfId="0" applyFont="1" applyBorder="1"/>
    <xf numFmtId="0" fontId="5" fillId="0" borderId="53" xfId="0" applyFont="1" applyBorder="1"/>
    <xf numFmtId="0" fontId="5" fillId="0" borderId="60" xfId="0" applyFont="1" applyBorder="1"/>
    <xf numFmtId="0" fontId="3" fillId="8" borderId="50" xfId="0" applyFont="1" applyFill="1" applyBorder="1"/>
    <xf numFmtId="0" fontId="5" fillId="8" borderId="51" xfId="0" applyFont="1" applyFill="1" applyBorder="1"/>
    <xf numFmtId="0" fontId="5" fillId="8" borderId="52" xfId="0" applyFont="1" applyFill="1" applyBorder="1"/>
    <xf numFmtId="0" fontId="35" fillId="0" borderId="60" xfId="0" applyFont="1" applyBorder="1" applyAlignment="1">
      <alignment vertical="center"/>
    </xf>
    <xf numFmtId="0" fontId="4" fillId="0" borderId="59" xfId="0" applyFont="1" applyBorder="1"/>
    <xf numFmtId="0" fontId="4" fillId="0" borderId="60" xfId="0" applyFont="1" applyBorder="1"/>
    <xf numFmtId="0" fontId="7" fillId="0" borderId="60" xfId="0" applyFont="1" applyBorder="1" applyAlignment="1">
      <alignment vertical="center"/>
    </xf>
    <xf numFmtId="0" fontId="7" fillId="0" borderId="59" xfId="0" applyFont="1" applyBorder="1" applyAlignment="1">
      <alignment vertical="center"/>
    </xf>
    <xf numFmtId="0" fontId="33" fillId="5" borderId="0" xfId="0" applyFont="1" applyFill="1" applyBorder="1" applyAlignment="1">
      <alignment horizontal="left" vertical="center"/>
    </xf>
    <xf numFmtId="0" fontId="2" fillId="0" borderId="0" xfId="0" applyFont="1" applyBorder="1" applyAlignment="1">
      <alignment horizontal="left" wrapText="1"/>
    </xf>
    <xf numFmtId="0" fontId="2" fillId="0" borderId="54" xfId="0" applyFont="1" applyBorder="1" applyAlignment="1">
      <alignment wrapText="1"/>
    </xf>
    <xf numFmtId="0" fontId="2" fillId="0" borderId="55" xfId="0" applyFont="1" applyBorder="1" applyAlignment="1">
      <alignment wrapText="1"/>
    </xf>
    <xf numFmtId="0" fontId="8" fillId="0" borderId="56" xfId="0" applyFont="1" applyBorder="1" applyAlignment="1">
      <alignment wrapText="1"/>
    </xf>
    <xf numFmtId="0" fontId="4" fillId="0" borderId="56" xfId="0" applyFont="1" applyBorder="1"/>
    <xf numFmtId="0" fontId="4" fillId="0" borderId="57" xfId="0" applyFont="1" applyBorder="1"/>
    <xf numFmtId="0" fontId="2" fillId="0" borderId="51" xfId="0" applyFont="1" applyBorder="1" applyAlignment="1">
      <alignment wrapText="1"/>
    </xf>
    <xf numFmtId="0" fontId="4" fillId="8" borderId="57" xfId="0" applyFont="1" applyFill="1" applyBorder="1" applyAlignment="1">
      <alignment vertical="center"/>
    </xf>
    <xf numFmtId="0" fontId="5" fillId="0" borderId="58" xfId="0" applyFont="1" applyBorder="1" applyAlignment="1">
      <alignment vertical="center"/>
    </xf>
    <xf numFmtId="0" fontId="5" fillId="0" borderId="51" xfId="0" applyFont="1" applyBorder="1" applyAlignment="1">
      <alignment vertical="center"/>
    </xf>
    <xf numFmtId="167" fontId="7" fillId="0" borderId="52" xfId="0" applyNumberFormat="1" applyFont="1" applyBorder="1"/>
    <xf numFmtId="167" fontId="7" fillId="0" borderId="50" xfId="0" applyNumberFormat="1" applyFont="1" applyBorder="1"/>
    <xf numFmtId="167" fontId="7" fillId="0" borderId="51" xfId="0" applyNumberFormat="1" applyFont="1" applyBorder="1"/>
    <xf numFmtId="0" fontId="7" fillId="0" borderId="51" xfId="0" applyFont="1" applyBorder="1"/>
    <xf numFmtId="0" fontId="9" fillId="8" borderId="0" xfId="0" applyFont="1" applyFill="1" applyAlignment="1">
      <alignment vertical="center"/>
    </xf>
    <xf numFmtId="0" fontId="4" fillId="8" borderId="57" xfId="0" applyFont="1" applyFill="1" applyBorder="1"/>
    <xf numFmtId="0" fontId="5" fillId="0" borderId="72" xfId="0" applyFont="1" applyBorder="1"/>
    <xf numFmtId="0" fontId="33" fillId="0" borderId="0" xfId="0" applyFont="1" applyAlignment="1">
      <alignment horizontal="center"/>
    </xf>
    <xf numFmtId="0" fontId="4" fillId="8" borderId="54" xfId="0" applyFont="1" applyFill="1" applyBorder="1"/>
    <xf numFmtId="0" fontId="34" fillId="0" borderId="55" xfId="0" applyFont="1" applyBorder="1"/>
    <xf numFmtId="0" fontId="33" fillId="0" borderId="55" xfId="0" applyFont="1" applyBorder="1" applyAlignment="1">
      <alignment horizontal="center"/>
    </xf>
    <xf numFmtId="0" fontId="5" fillId="0" borderId="55" xfId="0" applyFont="1" applyBorder="1" applyAlignment="1">
      <alignment horizontal="left" vertical="top"/>
    </xf>
    <xf numFmtId="0" fontId="36" fillId="0" borderId="0" xfId="0" applyFont="1"/>
    <xf numFmtId="0" fontId="36" fillId="0" borderId="51" xfId="0" applyFont="1" applyBorder="1"/>
    <xf numFmtId="0" fontId="36" fillId="0" borderId="49" xfId="0" applyFont="1" applyBorder="1"/>
    <xf numFmtId="0" fontId="36" fillId="0" borderId="55" xfId="0" applyFont="1" applyBorder="1"/>
    <xf numFmtId="0" fontId="36" fillId="0" borderId="50" xfId="0" applyFont="1" applyBorder="1"/>
    <xf numFmtId="0" fontId="36" fillId="0" borderId="56" xfId="0" applyFont="1" applyBorder="1"/>
    <xf numFmtId="4" fontId="5" fillId="0" borderId="55" xfId="0" applyNumberFormat="1" applyFont="1" applyBorder="1" applyAlignment="1">
      <alignment horizontal="right" vertical="center"/>
    </xf>
    <xf numFmtId="3" fontId="5" fillId="0" borderId="56" xfId="0" applyNumberFormat="1" applyFont="1" applyBorder="1" applyAlignment="1">
      <alignment horizontal="right"/>
    </xf>
    <xf numFmtId="3" fontId="5" fillId="0" borderId="51" xfId="0" applyNumberFormat="1" applyFont="1" applyBorder="1" applyAlignment="1">
      <alignment horizontal="left"/>
    </xf>
    <xf numFmtId="3" fontId="5" fillId="0" borderId="54" xfId="0" applyNumberFormat="1" applyFont="1" applyBorder="1"/>
    <xf numFmtId="3" fontId="5" fillId="0" borderId="60" xfId="0" applyNumberFormat="1" applyFont="1" applyBorder="1"/>
    <xf numFmtId="166" fontId="5" fillId="0" borderId="0" xfId="0" applyNumberFormat="1" applyFont="1" applyAlignment="1">
      <alignment vertical="center"/>
    </xf>
    <xf numFmtId="0" fontId="4" fillId="0" borderId="55" xfId="0" applyFont="1" applyBorder="1"/>
    <xf numFmtId="0" fontId="5" fillId="0" borderId="51" xfId="0" applyFont="1" applyBorder="1"/>
    <xf numFmtId="3" fontId="5" fillId="0" borderId="56" xfId="0" applyNumberFormat="1" applyFont="1" applyBorder="1" applyAlignment="1">
      <alignment horizontal="left" vertical="center"/>
    </xf>
    <xf numFmtId="3" fontId="5" fillId="0" borderId="57" xfId="0" applyNumberFormat="1" applyFont="1" applyBorder="1" applyAlignment="1">
      <alignment horizontal="center"/>
    </xf>
    <xf numFmtId="0" fontId="4" fillId="8" borderId="0" xfId="0" applyFont="1" applyFill="1"/>
    <xf numFmtId="0" fontId="5" fillId="0" borderId="55" xfId="0" applyFont="1" applyBorder="1" applyAlignment="1">
      <alignment horizontal="left" indent="1"/>
    </xf>
    <xf numFmtId="3" fontId="5" fillId="0" borderId="57" xfId="0" applyNumberFormat="1" applyFont="1" applyBorder="1" applyAlignment="1">
      <alignment horizontal="left"/>
    </xf>
    <xf numFmtId="3" fontId="5" fillId="0" borderId="61" xfId="0" applyNumberFormat="1" applyFont="1" applyBorder="1" applyAlignment="1" applyProtection="1">
      <alignment horizontal="right"/>
      <protection locked="0"/>
    </xf>
    <xf numFmtId="0" fontId="5" fillId="8" borderId="0" xfId="0" applyFont="1" applyFill="1" applyAlignment="1">
      <alignment horizontal="left" indent="1"/>
    </xf>
    <xf numFmtId="0" fontId="5" fillId="8" borderId="0" xfId="0" applyFont="1" applyFill="1"/>
    <xf numFmtId="166" fontId="5" fillId="8" borderId="0" xfId="0" applyNumberFormat="1" applyFont="1" applyFill="1" applyAlignment="1">
      <alignment horizontal="left"/>
    </xf>
    <xf numFmtId="3" fontId="5" fillId="8" borderId="0" xfId="0" applyNumberFormat="1" applyFont="1" applyFill="1" applyAlignment="1" applyProtection="1">
      <alignment horizontal="right"/>
      <protection locked="0"/>
    </xf>
    <xf numFmtId="3" fontId="5" fillId="8" borderId="0" xfId="0" applyNumberFormat="1" applyFont="1" applyFill="1" applyAlignment="1">
      <alignment horizontal="right"/>
    </xf>
    <xf numFmtId="3" fontId="5" fillId="8" borderId="0" xfId="0" applyNumberFormat="1" applyFont="1" applyFill="1" applyAlignment="1">
      <alignment horizontal="left"/>
    </xf>
    <xf numFmtId="0" fontId="5" fillId="0" borderId="50" xfId="0" applyFont="1" applyBorder="1"/>
    <xf numFmtId="0" fontId="5" fillId="0" borderId="2" xfId="0" applyFont="1" applyBorder="1"/>
    <xf numFmtId="3" fontId="5" fillId="0" borderId="55" xfId="0" applyNumberFormat="1" applyFont="1" applyBorder="1"/>
    <xf numFmtId="3" fontId="5" fillId="0" borderId="59" xfId="0" applyNumberFormat="1" applyFont="1" applyBorder="1" applyAlignment="1">
      <alignment horizontal="left"/>
    </xf>
    <xf numFmtId="0" fontId="5" fillId="8" borderId="59" xfId="0" applyFont="1" applyFill="1" applyBorder="1"/>
    <xf numFmtId="0" fontId="5" fillId="8" borderId="56" xfId="0" applyFont="1" applyFill="1" applyBorder="1"/>
    <xf numFmtId="0" fontId="5" fillId="0" borderId="67" xfId="0" applyFont="1" applyBorder="1" applyProtection="1">
      <protection locked="0"/>
    </xf>
    <xf numFmtId="3" fontId="5" fillId="0" borderId="66" xfId="0" applyNumberFormat="1" applyFont="1" applyBorder="1"/>
    <xf numFmtId="3" fontId="5" fillId="0" borderId="2" xfId="0" applyNumberFormat="1" applyFont="1" applyBorder="1"/>
    <xf numFmtId="0" fontId="5" fillId="0" borderId="73" xfId="0" applyFont="1" applyBorder="1"/>
    <xf numFmtId="0" fontId="4" fillId="0" borderId="74" xfId="0" applyFont="1" applyBorder="1"/>
    <xf numFmtId="0" fontId="6" fillId="0" borderId="0" xfId="0" applyFont="1" applyAlignment="1">
      <alignment horizontal="center" vertical="center"/>
    </xf>
    <xf numFmtId="0" fontId="5" fillId="0" borderId="55" xfId="0" applyFont="1" applyBorder="1" applyAlignment="1">
      <alignment horizontal="left" vertical="center"/>
    </xf>
    <xf numFmtId="0" fontId="11" fillId="0" borderId="56" xfId="0" applyFont="1" applyBorder="1"/>
    <xf numFmtId="2" fontId="5" fillId="0" borderId="0" xfId="0" applyNumberFormat="1" applyFont="1"/>
    <xf numFmtId="0" fontId="4" fillId="8" borderId="56" xfId="0" applyFont="1" applyFill="1" applyBorder="1"/>
    <xf numFmtId="0" fontId="5" fillId="0" borderId="75" xfId="0" applyFont="1" applyBorder="1"/>
    <xf numFmtId="168" fontId="5" fillId="0" borderId="3" xfId="0" applyNumberFormat="1" applyFont="1" applyBorder="1" applyProtection="1">
      <protection locked="0"/>
    </xf>
    <xf numFmtId="0" fontId="5" fillId="0" borderId="52" xfId="0" applyFont="1" applyBorder="1"/>
    <xf numFmtId="0" fontId="5" fillId="0" borderId="76" xfId="0" applyFont="1" applyBorder="1"/>
    <xf numFmtId="168" fontId="5" fillId="0" borderId="4" xfId="0" applyNumberFormat="1" applyFont="1" applyBorder="1" applyProtection="1">
      <protection locked="0"/>
    </xf>
    <xf numFmtId="0" fontId="5" fillId="0" borderId="5" xfId="0" applyFont="1" applyBorder="1"/>
    <xf numFmtId="0" fontId="37" fillId="5" borderId="0" xfId="0" applyFont="1" applyFill="1" applyBorder="1" applyAlignment="1">
      <alignment horizontal="left" vertical="center"/>
    </xf>
    <xf numFmtId="0" fontId="33" fillId="5" borderId="0" xfId="0" applyFont="1" applyFill="1" applyBorder="1" applyAlignment="1">
      <alignment vertical="center"/>
    </xf>
    <xf numFmtId="0" fontId="2" fillId="0" borderId="56" xfId="0" applyFont="1" applyBorder="1" applyAlignment="1">
      <alignment wrapText="1"/>
    </xf>
    <xf numFmtId="0" fontId="37" fillId="5" borderId="6" xfId="0" applyFont="1" applyFill="1" applyBorder="1" applyAlignment="1">
      <alignment horizontal="left" vertical="center"/>
    </xf>
    <xf numFmtId="0" fontId="33" fillId="5" borderId="6" xfId="0" applyFont="1" applyFill="1" applyBorder="1" applyAlignment="1">
      <alignment horizontal="left" vertical="center"/>
    </xf>
    <xf numFmtId="0" fontId="5" fillId="0" borderId="49" xfId="0" applyFont="1" applyBorder="1" applyAlignment="1"/>
    <xf numFmtId="0" fontId="5" fillId="0" borderId="52" xfId="0" applyFont="1" applyBorder="1" applyAlignment="1"/>
    <xf numFmtId="0" fontId="5" fillId="0" borderId="51" xfId="0" applyFont="1" applyBorder="1" applyAlignment="1"/>
    <xf numFmtId="0" fontId="4" fillId="8" borderId="0" xfId="0" applyFont="1" applyFill="1" applyBorder="1"/>
    <xf numFmtId="49" fontId="5" fillId="9" borderId="56" xfId="0" applyNumberFormat="1" applyFont="1" applyFill="1" applyBorder="1"/>
    <xf numFmtId="0" fontId="5" fillId="0" borderId="64" xfId="0" applyFont="1" applyBorder="1"/>
    <xf numFmtId="0" fontId="5" fillId="8" borderId="65" xfId="0" applyFont="1" applyFill="1" applyBorder="1"/>
    <xf numFmtId="0" fontId="7" fillId="0" borderId="54"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3" fontId="5" fillId="10" borderId="2" xfId="0" applyNumberFormat="1" applyFont="1" applyFill="1" applyBorder="1" applyAlignment="1">
      <alignment horizontal="right"/>
    </xf>
    <xf numFmtId="0" fontId="6" fillId="0" borderId="6" xfId="0" applyFont="1" applyBorder="1" applyAlignment="1">
      <alignment vertical="center" wrapText="1"/>
    </xf>
    <xf numFmtId="0" fontId="6" fillId="0" borderId="77" xfId="0" applyFont="1" applyBorder="1" applyAlignment="1">
      <alignment vertical="center" wrapText="1"/>
    </xf>
    <xf numFmtId="4" fontId="6" fillId="10" borderId="2" xfId="0" applyNumberFormat="1" applyFont="1" applyFill="1" applyBorder="1" applyAlignment="1">
      <alignment horizontal="right"/>
    </xf>
    <xf numFmtId="4" fontId="6" fillId="10" borderId="8" xfId="0" applyNumberFormat="1" applyFont="1" applyFill="1" applyBorder="1" applyAlignment="1">
      <alignment horizontal="right"/>
    </xf>
    <xf numFmtId="169" fontId="5"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169" fontId="6"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169" fontId="5" fillId="0" borderId="9" xfId="0" applyNumberFormat="1" applyFont="1" applyFill="1" applyBorder="1" applyAlignment="1" applyProtection="1">
      <alignment horizontal="left" vertical="center" wrapText="1"/>
      <protection locked="0"/>
    </xf>
    <xf numFmtId="3" fontId="5" fillId="2"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center" vertical="center"/>
      <protection locked="0"/>
    </xf>
    <xf numFmtId="3" fontId="5" fillId="2" borderId="7" xfId="0" applyNumberFormat="1" applyFont="1" applyFill="1" applyBorder="1" applyAlignment="1" applyProtection="1">
      <alignment horizontal="center" vertical="center"/>
    </xf>
    <xf numFmtId="169" fontId="5" fillId="0" borderId="11" xfId="0" applyNumberFormat="1" applyFont="1" applyFill="1" applyBorder="1" applyAlignment="1" applyProtection="1">
      <alignment horizontal="left" vertical="center" wrapText="1"/>
      <protection locked="0"/>
    </xf>
    <xf numFmtId="3" fontId="5" fillId="2" borderId="12" xfId="0" applyNumberFormat="1" applyFont="1" applyFill="1" applyBorder="1" applyAlignment="1" applyProtection="1">
      <alignment horizontal="center" vertical="center"/>
    </xf>
    <xf numFmtId="3" fontId="5" fillId="0" borderId="12" xfId="0" applyNumberFormat="1" applyFont="1" applyFill="1" applyBorder="1" applyAlignment="1" applyProtection="1">
      <alignment horizontal="center" vertical="center"/>
      <protection locked="0"/>
    </xf>
    <xf numFmtId="169" fontId="6" fillId="3" borderId="11" xfId="0" applyNumberFormat="1" applyFont="1" applyFill="1" applyBorder="1" applyAlignment="1" applyProtection="1">
      <alignment horizontal="left" vertical="top" wrapText="1"/>
    </xf>
    <xf numFmtId="0" fontId="5" fillId="0" borderId="13" xfId="0" applyFont="1" applyFill="1" applyBorder="1" applyAlignment="1" applyProtection="1">
      <alignment horizontal="left" vertical="center" indent="1"/>
    </xf>
    <xf numFmtId="169" fontId="5" fillId="0" borderId="13" xfId="0" applyNumberFormat="1" applyFont="1" applyFill="1" applyBorder="1" applyAlignment="1" applyProtection="1">
      <alignment horizontal="right" vertical="center"/>
    </xf>
    <xf numFmtId="4" fontId="5" fillId="0" borderId="13" xfId="0" applyNumberFormat="1" applyFont="1" applyFill="1" applyBorder="1" applyAlignment="1" applyProtection="1">
      <alignment horizontal="right" vertical="center"/>
    </xf>
    <xf numFmtId="0" fontId="5" fillId="0" borderId="13" xfId="0" applyFont="1" applyFill="1" applyBorder="1" applyAlignment="1" applyProtection="1">
      <alignment horizontal="left" vertical="center"/>
    </xf>
    <xf numFmtId="0" fontId="5" fillId="0" borderId="11"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xf>
    <xf numFmtId="3" fontId="6" fillId="2" borderId="12"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9" fillId="0" borderId="13"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0" fillId="0" borderId="0" xfId="0" applyAlignment="1" applyProtection="1">
      <alignment vertical="center"/>
    </xf>
    <xf numFmtId="0" fontId="0" fillId="0" borderId="0" xfId="0" applyBorder="1" applyAlignment="1" applyProtection="1">
      <alignment vertical="center"/>
    </xf>
    <xf numFmtId="0" fontId="5" fillId="0" borderId="0" xfId="0" applyFont="1" applyAlignment="1" applyProtection="1">
      <alignment vertical="center"/>
    </xf>
    <xf numFmtId="0" fontId="0" fillId="0" borderId="0" xfId="0" applyProtection="1"/>
    <xf numFmtId="0" fontId="2" fillId="0" borderId="0" xfId="0" applyFont="1" applyAlignment="1">
      <alignment horizontal="left" wrapText="1"/>
    </xf>
    <xf numFmtId="0" fontId="33" fillId="11" borderId="7" xfId="0" applyFont="1" applyFill="1" applyBorder="1" applyAlignment="1">
      <alignment horizontal="left" vertical="center"/>
    </xf>
    <xf numFmtId="0" fontId="38" fillId="0" borderId="0" xfId="0" applyFont="1"/>
    <xf numFmtId="0" fontId="33" fillId="11" borderId="14" xfId="0" applyFont="1" applyFill="1" applyBorder="1" applyAlignment="1">
      <alignment horizontal="left" vertical="center"/>
    </xf>
    <xf numFmtId="0" fontId="33" fillId="11" borderId="14" xfId="0" applyFont="1" applyFill="1" applyBorder="1" applyAlignment="1">
      <alignment vertical="center"/>
    </xf>
    <xf numFmtId="0" fontId="6" fillId="0" borderId="0" xfId="0" applyFont="1" applyAlignment="1">
      <alignment vertical="center" wrapText="1"/>
    </xf>
    <xf numFmtId="0" fontId="6" fillId="0" borderId="57" xfId="0" applyFont="1" applyBorder="1" applyAlignment="1">
      <alignment vertical="center" wrapText="1"/>
    </xf>
    <xf numFmtId="0" fontId="6" fillId="12" borderId="15"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xf>
    <xf numFmtId="0" fontId="6" fillId="12" borderId="16" xfId="0" applyFont="1" applyFill="1" applyBorder="1" applyAlignment="1" applyProtection="1">
      <alignment horizontal="center" vertical="center" wrapText="1"/>
    </xf>
    <xf numFmtId="0" fontId="6" fillId="12" borderId="16" xfId="0" applyFont="1" applyFill="1" applyBorder="1" applyAlignment="1" applyProtection="1">
      <alignment horizontal="center" vertical="center"/>
    </xf>
    <xf numFmtId="0" fontId="0" fillId="0" borderId="0" xfId="0" applyAlignment="1">
      <alignment horizontal="left"/>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vertical="center"/>
    </xf>
    <xf numFmtId="167" fontId="4"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167" fontId="7"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6" fillId="13" borderId="17" xfId="0" applyFont="1" applyFill="1" applyBorder="1" applyAlignment="1">
      <alignment vertical="center"/>
    </xf>
    <xf numFmtId="170" fontId="5" fillId="0" borderId="14" xfId="0" applyNumberFormat="1" applyFont="1" applyBorder="1" applyAlignment="1" applyProtection="1">
      <alignment horizontal="center" vertical="center" wrapText="1"/>
      <protection locked="0"/>
    </xf>
    <xf numFmtId="3" fontId="5" fillId="0" borderId="14" xfId="0" applyNumberFormat="1" applyFont="1" applyBorder="1" applyAlignment="1" applyProtection="1">
      <alignment horizontal="left" vertical="center" wrapText="1"/>
      <protection locked="0"/>
    </xf>
    <xf numFmtId="0" fontId="33" fillId="11" borderId="18" xfId="0" applyFont="1" applyFill="1" applyBorder="1" applyAlignment="1">
      <alignment horizontal="left" vertical="center"/>
    </xf>
    <xf numFmtId="0" fontId="33" fillId="11" borderId="2" xfId="0" applyFont="1" applyFill="1" applyBorder="1" applyAlignment="1">
      <alignment horizontal="left" vertical="center"/>
    </xf>
    <xf numFmtId="0" fontId="33" fillId="11" borderId="19" xfId="0" applyFont="1" applyFill="1" applyBorder="1" applyAlignment="1">
      <alignment horizontal="left" vertical="center"/>
    </xf>
    <xf numFmtId="0" fontId="39" fillId="0" borderId="0" xfId="0" applyFont="1" applyBorder="1" applyAlignment="1">
      <alignment horizontal="left" vertical="top"/>
    </xf>
    <xf numFmtId="0" fontId="33" fillId="11" borderId="19" xfId="0" applyFont="1" applyFill="1" applyBorder="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40" fillId="0" borderId="13" xfId="0" applyFont="1" applyBorder="1" applyAlignment="1">
      <alignment horizontal="left" vertical="top"/>
    </xf>
    <xf numFmtId="0" fontId="41" fillId="0" borderId="0" xfId="0" applyFont="1"/>
    <xf numFmtId="0" fontId="42" fillId="0" borderId="13" xfId="0" applyFont="1" applyBorder="1" applyAlignment="1">
      <alignment horizontal="left" vertical="top"/>
    </xf>
    <xf numFmtId="0" fontId="6" fillId="14" borderId="78"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5" fillId="14" borderId="79"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6" fillId="14" borderId="20"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indent="1"/>
      <protection locked="0"/>
    </xf>
    <xf numFmtId="0" fontId="33" fillId="11" borderId="12" xfId="0" applyFont="1" applyFill="1" applyBorder="1" applyAlignment="1">
      <alignment horizontal="left" vertical="center"/>
    </xf>
    <xf numFmtId="0" fontId="33" fillId="11" borderId="12" xfId="0" applyFont="1" applyFill="1" applyBorder="1" applyAlignment="1">
      <alignment vertical="center"/>
    </xf>
    <xf numFmtId="0" fontId="4" fillId="0" borderId="0"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0" fillId="0" borderId="0" xfId="0" applyAlignment="1" applyProtection="1">
      <alignment horizontal="center" vertical="center"/>
    </xf>
    <xf numFmtId="0" fontId="42" fillId="0" borderId="0" xfId="0" applyFont="1" applyFill="1" applyBorder="1" applyAlignment="1" applyProtection="1">
      <alignment horizontal="left" vertical="center"/>
    </xf>
    <xf numFmtId="0" fontId="6" fillId="12" borderId="12" xfId="0" applyFont="1" applyFill="1" applyBorder="1" applyAlignment="1" applyProtection="1">
      <alignment horizontal="center" vertical="center"/>
    </xf>
    <xf numFmtId="0" fontId="33" fillId="11" borderId="7" xfId="0" applyFont="1" applyFill="1" applyBorder="1" applyAlignment="1">
      <alignment vertical="center"/>
    </xf>
    <xf numFmtId="0" fontId="33" fillId="11" borderId="22" xfId="0" applyFont="1" applyFill="1" applyBorder="1" applyAlignment="1">
      <alignment vertical="center"/>
    </xf>
    <xf numFmtId="0" fontId="33" fillId="11" borderId="19" xfId="0" applyFont="1" applyFill="1" applyBorder="1" applyAlignment="1">
      <alignment vertical="center"/>
    </xf>
    <xf numFmtId="0" fontId="33" fillId="11" borderId="7" xfId="0" applyFont="1" applyFill="1" applyBorder="1" applyAlignment="1">
      <alignment horizontal="left" vertical="center"/>
    </xf>
    <xf numFmtId="0" fontId="33" fillId="11" borderId="19" xfId="0" applyFont="1" applyFill="1" applyBorder="1" applyAlignment="1">
      <alignment horizontal="left" vertical="center"/>
    </xf>
    <xf numFmtId="166" fontId="5" fillId="15" borderId="14" xfId="0" applyNumberFormat="1" applyFont="1" applyFill="1" applyBorder="1" applyAlignment="1">
      <alignment horizontal="left" vertical="center" indent="1"/>
    </xf>
    <xf numFmtId="0" fontId="5" fillId="15" borderId="19" xfId="0" applyNumberFormat="1" applyFont="1" applyFill="1" applyBorder="1" applyAlignment="1">
      <alignment horizontal="left" vertical="center" indent="1"/>
    </xf>
    <xf numFmtId="0" fontId="5" fillId="0" borderId="60" xfId="0" applyFont="1" applyBorder="1" applyAlignment="1">
      <alignment vertical="center"/>
    </xf>
    <xf numFmtId="0" fontId="5" fillId="15" borderId="12" xfId="0" applyFont="1" applyFill="1" applyBorder="1" applyAlignment="1" applyProtection="1">
      <alignment horizontal="left" vertical="center" indent="1"/>
    </xf>
    <xf numFmtId="0" fontId="9" fillId="0" borderId="0" xfId="0" applyFont="1" applyFill="1" applyBorder="1" applyAlignment="1" applyProtection="1">
      <alignment vertical="center"/>
    </xf>
    <xf numFmtId="0" fontId="9" fillId="0" borderId="0" xfId="0" applyFont="1" applyFill="1" applyBorder="1" applyProtection="1"/>
    <xf numFmtId="0" fontId="7" fillId="0" borderId="0" xfId="0" applyFont="1" applyFill="1" applyBorder="1" applyProtection="1"/>
    <xf numFmtId="0" fontId="7" fillId="0" borderId="0" xfId="0" applyFont="1" applyBorder="1" applyProtection="1"/>
    <xf numFmtId="167" fontId="7" fillId="0" borderId="0" xfId="6" applyNumberFormat="1" applyFont="1" applyBorder="1" applyProtection="1"/>
    <xf numFmtId="0" fontId="0" fillId="0" borderId="0" xfId="0" applyBorder="1" applyProtection="1"/>
    <xf numFmtId="0" fontId="5" fillId="0" borderId="0" xfId="0" applyFont="1" applyFill="1" applyBorder="1" applyAlignment="1" applyProtection="1">
      <alignment horizontal="left"/>
    </xf>
    <xf numFmtId="0" fontId="19"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4" fillId="0" borderId="0" xfId="0" applyFont="1" applyFill="1" applyProtection="1"/>
    <xf numFmtId="0" fontId="4" fillId="0" borderId="0" xfId="0" applyFont="1" applyFill="1" applyBorder="1" applyProtection="1"/>
    <xf numFmtId="167" fontId="4" fillId="0" borderId="0" xfId="6" applyNumberFormat="1" applyFont="1" applyFill="1" applyBorder="1" applyProtection="1"/>
    <xf numFmtId="0" fontId="4" fillId="0" borderId="0" xfId="0" applyFont="1" applyAlignment="1" applyProtection="1"/>
    <xf numFmtId="0" fontId="4" fillId="0" borderId="0" xfId="0" applyFont="1" applyFill="1" applyAlignment="1" applyProtection="1"/>
    <xf numFmtId="167" fontId="4" fillId="0" borderId="0" xfId="6" applyNumberFormat="1" applyFont="1" applyAlignment="1" applyProtection="1"/>
    <xf numFmtId="0" fontId="5" fillId="0" borderId="0" xfId="0" applyFont="1" applyAlignment="1" applyProtection="1">
      <alignment horizontal="left" indent="1"/>
    </xf>
    <xf numFmtId="0" fontId="0" fillId="0" borderId="0" xfId="0" applyFill="1" applyProtection="1"/>
    <xf numFmtId="167" fontId="27" fillId="0" borderId="0" xfId="6" applyNumberFormat="1" applyProtection="1"/>
    <xf numFmtId="0" fontId="5" fillId="0" borderId="0" xfId="0" applyFont="1" applyAlignment="1" applyProtection="1">
      <alignment horizontal="left"/>
    </xf>
    <xf numFmtId="0" fontId="6" fillId="0" borderId="2" xfId="0" applyFont="1" applyFill="1" applyBorder="1" applyAlignment="1" applyProtection="1">
      <protection locked="0"/>
    </xf>
    <xf numFmtId="0" fontId="19"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0" fillId="0" borderId="0" xfId="0" applyAlignment="1">
      <alignment vertical="center"/>
    </xf>
    <xf numFmtId="0" fontId="5" fillId="0" borderId="0" xfId="0" applyFont="1" applyFill="1" applyBorder="1" applyAlignment="1" applyProtection="1">
      <alignment horizontal="left" wrapText="1"/>
    </xf>
    <xf numFmtId="4" fontId="5" fillId="15" borderId="14" xfId="0" applyNumberFormat="1" applyFont="1" applyFill="1" applyBorder="1" applyAlignment="1">
      <alignment horizontal="right" vertical="center" indent="1"/>
    </xf>
    <xf numFmtId="3" fontId="5" fillId="8" borderId="0" xfId="0" applyNumberFormat="1" applyFont="1" applyFill="1" applyBorder="1" applyAlignment="1" applyProtection="1">
      <alignment horizontal="right"/>
      <protection locked="0"/>
    </xf>
    <xf numFmtId="0" fontId="5" fillId="0" borderId="61" xfId="0" applyFont="1" applyBorder="1" applyAlignment="1">
      <alignment vertical="center"/>
    </xf>
    <xf numFmtId="0" fontId="5" fillId="0" borderId="19" xfId="0" applyFont="1" applyFill="1" applyBorder="1" applyAlignment="1" applyProtection="1">
      <alignment horizontal="left" vertical="center" indent="1"/>
      <protection locked="0"/>
    </xf>
    <xf numFmtId="166" fontId="5" fillId="0" borderId="14" xfId="0" applyNumberFormat="1" applyFont="1" applyFill="1" applyBorder="1" applyAlignment="1" applyProtection="1">
      <alignment horizontal="left" vertical="center" indent="1"/>
      <protection locked="0"/>
    </xf>
    <xf numFmtId="166" fontId="5" fillId="15" borderId="2" xfId="0" applyNumberFormat="1" applyFont="1" applyFill="1" applyBorder="1" applyAlignment="1">
      <alignment horizontal="center" vertical="center"/>
    </xf>
    <xf numFmtId="0" fontId="5" fillId="15" borderId="14" xfId="0" applyNumberFormat="1" applyFont="1" applyFill="1" applyBorder="1" applyAlignment="1">
      <alignment horizontal="left" vertical="center" indent="1"/>
    </xf>
    <xf numFmtId="4" fontId="5" fillId="0" borderId="66" xfId="0" applyNumberFormat="1" applyFont="1" applyBorder="1" applyAlignment="1" applyProtection="1">
      <alignment horizontal="right"/>
      <protection locked="0"/>
    </xf>
    <xf numFmtId="4" fontId="5" fillId="0" borderId="2" xfId="0" applyNumberFormat="1" applyFont="1" applyBorder="1" applyAlignment="1" applyProtection="1">
      <alignment horizontal="right"/>
      <protection locked="0"/>
    </xf>
    <xf numFmtId="4" fontId="5" fillId="0" borderId="0" xfId="0" applyNumberFormat="1" applyFont="1" applyAlignment="1" applyProtection="1">
      <alignment horizontal="right"/>
      <protection locked="0"/>
    </xf>
    <xf numFmtId="173" fontId="5" fillId="0" borderId="14" xfId="0" applyNumberFormat="1" applyFont="1" applyBorder="1" applyAlignment="1" applyProtection="1">
      <alignment horizontal="center" vertical="center" wrapText="1"/>
      <protection locked="0"/>
    </xf>
    <xf numFmtId="0" fontId="43" fillId="0" borderId="0" xfId="0" applyFont="1"/>
    <xf numFmtId="3" fontId="6" fillId="8" borderId="54" xfId="0" applyNumberFormat="1" applyFont="1" applyFill="1" applyBorder="1" applyAlignment="1">
      <alignment vertical="top"/>
    </xf>
    <xf numFmtId="3" fontId="6" fillId="8" borderId="0" xfId="0" applyNumberFormat="1" applyFont="1" applyFill="1" applyBorder="1" applyAlignment="1">
      <alignment horizontal="right"/>
    </xf>
    <xf numFmtId="0" fontId="5" fillId="0" borderId="50" xfId="0" applyFont="1" applyBorder="1" applyAlignment="1">
      <alignment horizontal="left" vertical="center"/>
    </xf>
    <xf numFmtId="4" fontId="6" fillId="0" borderId="8" xfId="0" applyNumberFormat="1" applyFont="1" applyBorder="1" applyAlignment="1" applyProtection="1">
      <alignment horizontal="right"/>
      <protection locked="0"/>
    </xf>
    <xf numFmtId="0" fontId="33" fillId="11" borderId="7" xfId="0" applyFont="1" applyFill="1" applyBorder="1" applyAlignment="1">
      <alignment horizontal="left" vertical="center"/>
    </xf>
    <xf numFmtId="0" fontId="33" fillId="11" borderId="19" xfId="0" applyFont="1" applyFill="1" applyBorder="1" applyAlignment="1">
      <alignment vertical="center"/>
    </xf>
    <xf numFmtId="0" fontId="33" fillId="11" borderId="19" xfId="0" applyFont="1" applyFill="1" applyBorder="1" applyAlignment="1">
      <alignment horizontal="left" vertical="center"/>
    </xf>
    <xf numFmtId="0" fontId="5" fillId="0" borderId="80" xfId="0" applyFont="1" applyBorder="1" applyAlignment="1"/>
    <xf numFmtId="0" fontId="5" fillId="8" borderId="60" xfId="0" applyFont="1" applyFill="1" applyBorder="1" applyAlignment="1">
      <alignment vertical="center"/>
    </xf>
    <xf numFmtId="3" fontId="6" fillId="0" borderId="0" xfId="0" applyNumberFormat="1" applyFont="1" applyBorder="1" applyAlignment="1">
      <alignment vertical="top"/>
    </xf>
    <xf numFmtId="0" fontId="6" fillId="0" borderId="57" xfId="0" applyFont="1" applyBorder="1" applyAlignment="1">
      <alignment vertical="top"/>
    </xf>
    <xf numFmtId="4" fontId="5" fillId="0" borderId="0" xfId="0" applyNumberFormat="1" applyFont="1" applyBorder="1" applyAlignment="1" applyProtection="1">
      <alignment horizontal="right"/>
      <protection locked="0"/>
    </xf>
    <xf numFmtId="0" fontId="5" fillId="0" borderId="0" xfId="0" applyFont="1" applyBorder="1"/>
    <xf numFmtId="3" fontId="5" fillId="0" borderId="59" xfId="0" applyNumberFormat="1" applyFont="1" applyBorder="1"/>
    <xf numFmtId="3" fontId="5" fillId="0" borderId="0" xfId="0" applyNumberFormat="1" applyFont="1" applyBorder="1"/>
    <xf numFmtId="4" fontId="5" fillId="0" borderId="0" xfId="0" applyNumberFormat="1" applyFont="1" applyFill="1" applyBorder="1" applyAlignment="1">
      <alignment horizontal="right" vertical="center" indent="1"/>
    </xf>
    <xf numFmtId="0" fontId="5" fillId="0" borderId="0" xfId="0" applyFont="1" applyFill="1" applyBorder="1" applyAlignment="1" applyProtection="1">
      <alignment wrapText="1"/>
    </xf>
    <xf numFmtId="0" fontId="5" fillId="0" borderId="0" xfId="0" applyFont="1" applyFill="1" applyBorder="1" applyAlignment="1" applyProtection="1">
      <alignment horizontal="right" wrapText="1"/>
    </xf>
    <xf numFmtId="174" fontId="5" fillId="0" borderId="0" xfId="0" applyNumberFormat="1" applyFont="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4" fontId="7" fillId="15" borderId="0" xfId="0" applyNumberFormat="1" applyFont="1" applyFill="1" applyBorder="1" applyAlignment="1" applyProtection="1">
      <alignment horizontal="center"/>
    </xf>
    <xf numFmtId="175" fontId="9" fillId="0" borderId="12" xfId="0" applyNumberFormat="1" applyFont="1" applyBorder="1" applyAlignment="1" applyProtection="1">
      <alignment vertical="center" wrapText="1"/>
    </xf>
    <xf numFmtId="0" fontId="5" fillId="0" borderId="2" xfId="0" applyFont="1" applyBorder="1" applyAlignment="1" applyProtection="1">
      <alignment wrapText="1"/>
    </xf>
    <xf numFmtId="0" fontId="0" fillId="0" borderId="2" xfId="0" applyBorder="1"/>
    <xf numFmtId="0" fontId="6" fillId="0" borderId="12" xfId="0" applyFont="1" applyBorder="1" applyAlignment="1">
      <alignment horizontal="center"/>
    </xf>
    <xf numFmtId="175" fontId="6" fillId="0" borderId="12" xfId="0" applyNumberFormat="1" applyFont="1" applyBorder="1" applyAlignment="1">
      <alignment horizontal="center"/>
    </xf>
    <xf numFmtId="166" fontId="5" fillId="15" borderId="2" xfId="0" applyNumberFormat="1" applyFont="1" applyFill="1" applyBorder="1" applyAlignment="1" applyProtection="1">
      <alignment horizontal="center"/>
    </xf>
    <xf numFmtId="3" fontId="6" fillId="10" borderId="2" xfId="0" applyNumberFormat="1" applyFont="1" applyFill="1" applyBorder="1" applyAlignment="1">
      <alignment horizontal="right"/>
    </xf>
    <xf numFmtId="3" fontId="6" fillId="0" borderId="1" xfId="0" applyNumberFormat="1" applyFont="1" applyBorder="1" applyAlignment="1">
      <alignment vertical="top"/>
    </xf>
    <xf numFmtId="3" fontId="6" fillId="0" borderId="62" xfId="0" applyNumberFormat="1" applyFont="1" applyBorder="1" applyAlignment="1">
      <alignment vertical="top"/>
    </xf>
    <xf numFmtId="3" fontId="6" fillId="0" borderId="63" xfId="0" applyNumberFormat="1" applyFont="1" applyBorder="1" applyAlignment="1">
      <alignment vertical="top"/>
    </xf>
    <xf numFmtId="0" fontId="5" fillId="0" borderId="72" xfId="0" applyFont="1" applyBorder="1" applyAlignment="1"/>
    <xf numFmtId="174" fontId="6" fillId="0" borderId="0" xfId="0" applyNumberFormat="1" applyFont="1" applyBorder="1" applyAlignment="1" applyProtection="1">
      <alignment vertical="center" wrapText="1"/>
    </xf>
    <xf numFmtId="175" fontId="3" fillId="15" borderId="0" xfId="0" applyNumberFormat="1" applyFont="1" applyFill="1" applyBorder="1" applyAlignment="1" applyProtection="1">
      <alignment vertical="center" wrapText="1"/>
    </xf>
    <xf numFmtId="0" fontId="0" fillId="0" borderId="0" xfId="0" applyAlignment="1">
      <alignment horizontal="right"/>
    </xf>
    <xf numFmtId="0" fontId="0" fillId="0" borderId="2" xfId="0" applyFill="1" applyBorder="1" applyProtection="1"/>
    <xf numFmtId="0" fontId="0" fillId="0" borderId="2" xfId="0" applyBorder="1" applyProtection="1"/>
    <xf numFmtId="167" fontId="27" fillId="0" borderId="2" xfId="6" applyNumberFormat="1" applyBorder="1" applyProtection="1"/>
    <xf numFmtId="0" fontId="0" fillId="0" borderId="0" xfId="0" applyAlignment="1" applyProtection="1">
      <alignment horizontal="right"/>
    </xf>
    <xf numFmtId="0" fontId="5" fillId="0" borderId="2" xfId="0" applyFont="1" applyBorder="1" applyAlignment="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0" fillId="0" borderId="0" xfId="0" applyAlignment="1">
      <alignment horizontal="center" vertical="center"/>
    </xf>
    <xf numFmtId="3" fontId="7" fillId="15" borderId="0" xfId="0" applyNumberFormat="1" applyFont="1" applyFill="1" applyBorder="1" applyAlignment="1" applyProtection="1">
      <alignment horizontal="center"/>
    </xf>
    <xf numFmtId="3" fontId="0" fillId="15" borderId="0" xfId="0" applyNumberFormat="1" applyFont="1" applyFill="1"/>
    <xf numFmtId="3" fontId="7" fillId="15" borderId="0" xfId="0" applyNumberFormat="1" applyFont="1" applyFill="1" applyBorder="1" applyAlignment="1" applyProtection="1">
      <alignment wrapText="1"/>
    </xf>
    <xf numFmtId="4" fontId="5" fillId="15" borderId="2" xfId="0" applyNumberFormat="1" applyFont="1" applyFill="1" applyBorder="1" applyAlignment="1">
      <alignment horizontal="right"/>
    </xf>
    <xf numFmtId="175" fontId="6" fillId="10" borderId="8" xfId="0" applyNumberFormat="1" applyFont="1" applyFill="1" applyBorder="1" applyAlignment="1">
      <alignment horizontal="right"/>
    </xf>
    <xf numFmtId="0" fontId="0" fillId="0" borderId="0" xfId="0"/>
    <xf numFmtId="0" fontId="33" fillId="11" borderId="7" xfId="0" applyFont="1" applyFill="1" applyBorder="1" applyAlignment="1">
      <alignment vertical="center"/>
    </xf>
    <xf numFmtId="0" fontId="33" fillId="11" borderId="22" xfId="0" applyFont="1" applyFill="1" applyBorder="1" applyAlignment="1">
      <alignment vertical="center"/>
    </xf>
    <xf numFmtId="0" fontId="33" fillId="11" borderId="19" xfId="0" applyFont="1" applyFill="1" applyBorder="1" applyAlignment="1">
      <alignment vertical="center"/>
    </xf>
    <xf numFmtId="0" fontId="33" fillId="11" borderId="12" xfId="0" applyFont="1" applyFill="1" applyBorder="1" applyAlignment="1">
      <alignment horizontal="left" vertical="center"/>
    </xf>
    <xf numFmtId="0" fontId="44" fillId="0" borderId="0" xfId="0" applyFont="1"/>
    <xf numFmtId="0" fontId="45" fillId="0" borderId="2" xfId="0" applyFont="1" applyBorder="1"/>
    <xf numFmtId="0" fontId="46" fillId="0" borderId="0" xfId="0" applyFont="1"/>
    <xf numFmtId="0" fontId="46" fillId="0" borderId="2" xfId="0" applyFont="1" applyBorder="1"/>
    <xf numFmtId="0" fontId="46" fillId="0" borderId="0" xfId="0" applyFont="1" applyAlignment="1">
      <alignment horizontal="center"/>
    </xf>
    <xf numFmtId="0" fontId="46" fillId="0" borderId="0" xfId="0" applyFont="1" applyAlignment="1" applyProtection="1">
      <alignment horizontal="center"/>
      <protection locked="0"/>
    </xf>
    <xf numFmtId="0" fontId="44" fillId="0" borderId="0" xfId="0" applyFont="1" applyProtection="1">
      <protection locked="0"/>
    </xf>
    <xf numFmtId="0" fontId="38" fillId="0" borderId="2" xfId="0" applyFont="1" applyBorder="1"/>
    <xf numFmtId="0" fontId="38" fillId="0" borderId="2" xfId="0" applyFont="1" applyBorder="1" applyProtection="1">
      <protection locked="0"/>
    </xf>
    <xf numFmtId="0" fontId="46" fillId="0" borderId="0" xfId="0" applyFont="1" applyProtection="1">
      <protection locked="0"/>
    </xf>
    <xf numFmtId="0" fontId="47" fillId="0" borderId="23" xfId="0" applyFont="1" applyBorder="1" applyAlignment="1"/>
    <xf numFmtId="0" fontId="47" fillId="0" borderId="24" xfId="0" applyFont="1" applyBorder="1"/>
    <xf numFmtId="0" fontId="47" fillId="0" borderId="25" xfId="0" applyFont="1" applyBorder="1"/>
    <xf numFmtId="0" fontId="47" fillId="0" borderId="12" xfId="0" applyFont="1" applyBorder="1"/>
    <xf numFmtId="0" fontId="47" fillId="0" borderId="12" xfId="0" applyFont="1" applyBorder="1" applyAlignment="1">
      <alignment horizontal="left" wrapText="1"/>
    </xf>
    <xf numFmtId="0" fontId="47" fillId="0" borderId="21" xfId="0" applyFont="1" applyBorder="1"/>
    <xf numFmtId="0" fontId="47" fillId="0" borderId="21" xfId="0" applyFont="1" applyBorder="1" applyAlignment="1">
      <alignment horizontal="left" wrapText="1"/>
    </xf>
    <xf numFmtId="0" fontId="0" fillId="12" borderId="0" xfId="0" applyFill="1"/>
    <xf numFmtId="0" fontId="0" fillId="0" borderId="12" xfId="0" applyBorder="1" applyAlignment="1">
      <alignment horizontal="center"/>
    </xf>
    <xf numFmtId="0" fontId="0" fillId="0" borderId="12" xfId="0" applyBorder="1"/>
    <xf numFmtId="0" fontId="38" fillId="0" borderId="26" xfId="0" applyFont="1" applyBorder="1" applyAlignment="1">
      <alignment horizontal="center"/>
    </xf>
    <xf numFmtId="0" fontId="38" fillId="0" borderId="14" xfId="0" applyFont="1" applyBorder="1" applyAlignment="1">
      <alignment horizontal="center"/>
    </xf>
    <xf numFmtId="0" fontId="47" fillId="0" borderId="21" xfId="0" applyFont="1" applyBorder="1" applyAlignment="1">
      <alignment vertical="center"/>
    </xf>
    <xf numFmtId="0" fontId="47" fillId="0" borderId="27" xfId="0" applyFont="1" applyBorder="1" applyAlignment="1">
      <alignment vertical="center"/>
    </xf>
    <xf numFmtId="0" fontId="47" fillId="0" borderId="26" xfId="0" applyFont="1" applyBorder="1" applyAlignment="1">
      <alignment vertical="center"/>
    </xf>
    <xf numFmtId="0" fontId="47" fillId="0" borderId="18" xfId="0" applyFont="1" applyBorder="1" applyAlignment="1">
      <alignment vertical="center"/>
    </xf>
    <xf numFmtId="0" fontId="47" fillId="0" borderId="28" xfId="0" applyFont="1" applyBorder="1" applyAlignment="1"/>
    <xf numFmtId="0" fontId="47" fillId="0" borderId="29" xfId="0" applyFont="1" applyBorder="1" applyAlignment="1"/>
    <xf numFmtId="0" fontId="47" fillId="0" borderId="30" xfId="0" applyFont="1" applyBorder="1" applyAlignment="1"/>
    <xf numFmtId="0" fontId="0" fillId="0" borderId="0" xfId="0" applyAlignment="1">
      <alignment vertical="top"/>
    </xf>
    <xf numFmtId="0" fontId="0" fillId="0" borderId="0" xfId="0"/>
    <xf numFmtId="0" fontId="0" fillId="0" borderId="0" xfId="0" applyProtection="1">
      <protection locked="0"/>
    </xf>
    <xf numFmtId="0" fontId="46" fillId="0" borderId="0" xfId="0" applyFont="1" applyBorder="1" applyAlignment="1" applyProtection="1">
      <alignment horizontal="left"/>
      <protection locked="0"/>
    </xf>
    <xf numFmtId="0" fontId="38" fillId="0" borderId="0" xfId="0" applyFont="1" applyProtection="1">
      <protection locked="0"/>
    </xf>
    <xf numFmtId="0" fontId="0" fillId="0" borderId="0" xfId="0"/>
    <xf numFmtId="0" fontId="5" fillId="0" borderId="7" xfId="0" applyFont="1" applyFill="1" applyBorder="1" applyAlignment="1" applyProtection="1">
      <alignment horizontal="left" vertical="center" wrapText="1" indent="1"/>
      <protection locked="0"/>
    </xf>
    <xf numFmtId="0" fontId="0" fillId="0" borderId="12" xfId="0" applyBorder="1" applyAlignment="1">
      <alignment horizontal="center" vertical="center"/>
    </xf>
    <xf numFmtId="0" fontId="0" fillId="16" borderId="27" xfId="0" applyFill="1" applyBorder="1" applyAlignment="1">
      <alignment horizontal="center" vertical="center" wrapText="1"/>
    </xf>
    <xf numFmtId="0" fontId="0" fillId="16" borderId="21" xfId="0" applyFill="1" applyBorder="1" applyAlignment="1">
      <alignment horizontal="center" vertical="center"/>
    </xf>
    <xf numFmtId="0" fontId="0" fillId="16" borderId="27" xfId="0" applyFill="1" applyBorder="1" applyAlignment="1">
      <alignment horizontal="center" vertical="center"/>
    </xf>
    <xf numFmtId="0" fontId="0" fillId="16" borderId="12" xfId="0" applyFill="1" applyBorder="1" applyAlignment="1">
      <alignment horizontal="center" vertical="center"/>
    </xf>
    <xf numFmtId="0" fontId="0" fillId="17" borderId="12" xfId="0" applyFill="1" applyBorder="1" applyAlignment="1">
      <alignment horizontal="center" vertical="center"/>
    </xf>
    <xf numFmtId="0" fontId="0" fillId="18" borderId="12" xfId="0" applyFill="1" applyBorder="1" applyAlignment="1">
      <alignment horizontal="center" vertical="center"/>
    </xf>
    <xf numFmtId="0" fontId="48" fillId="19" borderId="12" xfId="0" applyFont="1" applyFill="1" applyBorder="1" applyAlignment="1">
      <alignment horizontal="center" vertical="center"/>
    </xf>
    <xf numFmtId="0" fontId="49" fillId="20" borderId="12" xfId="0" applyFont="1" applyFill="1" applyBorder="1" applyAlignment="1">
      <alignment horizontal="center" vertical="center" wrapText="1"/>
    </xf>
    <xf numFmtId="0" fontId="49" fillId="20" borderId="12" xfId="0" applyFont="1" applyFill="1" applyBorder="1" applyAlignment="1">
      <alignment horizontal="center" vertical="center"/>
    </xf>
    <xf numFmtId="0" fontId="0" fillId="0" borderId="12" xfId="0" applyBorder="1" applyAlignment="1">
      <alignment horizontal="center" vertical="center" wrapText="1"/>
    </xf>
    <xf numFmtId="0" fontId="5" fillId="21" borderId="12" xfId="0" applyFont="1" applyFill="1" applyBorder="1" applyAlignment="1" applyProtection="1">
      <alignment horizontal="center" vertical="center" wrapText="1"/>
      <protection locked="0"/>
    </xf>
    <xf numFmtId="0" fontId="5" fillId="21" borderId="7" xfId="0" applyFont="1" applyFill="1" applyBorder="1" applyAlignment="1" applyProtection="1">
      <alignment horizontal="center" vertical="center" wrapText="1"/>
      <protection locked="0"/>
    </xf>
    <xf numFmtId="172" fontId="5" fillId="21" borderId="7" xfId="0" applyNumberFormat="1" applyFont="1" applyFill="1" applyBorder="1" applyAlignment="1" applyProtection="1">
      <alignment horizontal="center" vertical="center" wrapText="1"/>
      <protection locked="0"/>
    </xf>
    <xf numFmtId="49" fontId="5" fillId="21" borderId="7" xfId="0" applyNumberFormat="1" applyFont="1" applyFill="1" applyBorder="1" applyAlignment="1" applyProtection="1">
      <alignment horizontal="center" vertical="center" wrapText="1"/>
      <protection locked="0"/>
    </xf>
    <xf numFmtId="171" fontId="5" fillId="21" borderId="7" xfId="0" applyNumberFormat="1" applyFont="1" applyFill="1" applyBorder="1" applyAlignment="1" applyProtection="1">
      <alignment horizontal="center" vertical="center" wrapText="1"/>
      <protection locked="0"/>
    </xf>
    <xf numFmtId="9" fontId="5" fillId="21" borderId="7" xfId="11" applyFont="1" applyFill="1" applyBorder="1" applyAlignment="1" applyProtection="1">
      <alignment horizontal="center" vertical="center"/>
      <protection locked="0"/>
    </xf>
    <xf numFmtId="171" fontId="5" fillId="18" borderId="7" xfId="0" applyNumberFormat="1" applyFont="1" applyFill="1" applyBorder="1" applyAlignment="1" applyProtection="1">
      <alignment horizontal="center" vertical="center" wrapText="1"/>
      <protection locked="0"/>
    </xf>
    <xf numFmtId="9" fontId="5" fillId="18" borderId="7" xfId="11" applyFont="1" applyFill="1" applyBorder="1" applyAlignment="1" applyProtection="1">
      <alignment horizontal="center" vertical="center"/>
      <protection locked="0"/>
    </xf>
    <xf numFmtId="0" fontId="5" fillId="22" borderId="12" xfId="0" applyFont="1" applyFill="1" applyBorder="1" applyAlignment="1" applyProtection="1">
      <alignment horizontal="center" vertical="center" wrapText="1"/>
      <protection locked="0"/>
    </xf>
    <xf numFmtId="0" fontId="5" fillId="22" borderId="7" xfId="0" applyFont="1" applyFill="1" applyBorder="1" applyAlignment="1" applyProtection="1">
      <alignment horizontal="center" vertical="center" wrapText="1"/>
      <protection locked="0"/>
    </xf>
    <xf numFmtId="172" fontId="5" fillId="22" borderId="7" xfId="0" applyNumberFormat="1" applyFont="1" applyFill="1" applyBorder="1" applyAlignment="1" applyProtection="1">
      <alignment horizontal="center" vertical="center" wrapText="1"/>
      <protection locked="0"/>
    </xf>
    <xf numFmtId="49" fontId="5" fillId="22" borderId="7" xfId="0" applyNumberFormat="1" applyFont="1" applyFill="1" applyBorder="1" applyAlignment="1" applyProtection="1">
      <alignment horizontal="center" vertical="center" wrapText="1"/>
      <protection locked="0"/>
    </xf>
    <xf numFmtId="171" fontId="5" fillId="22" borderId="7" xfId="0" applyNumberFormat="1" applyFont="1" applyFill="1" applyBorder="1" applyAlignment="1" applyProtection="1">
      <alignment horizontal="center" vertical="center" wrapText="1"/>
      <protection locked="0"/>
    </xf>
    <xf numFmtId="9" fontId="5" fillId="22" borderId="7" xfId="11" applyFont="1" applyFill="1" applyBorder="1" applyAlignment="1" applyProtection="1">
      <alignment horizontal="center" vertical="center"/>
      <protection locked="0"/>
    </xf>
    <xf numFmtId="171" fontId="5" fillId="17" borderId="7" xfId="0" applyNumberFormat="1" applyFont="1" applyFill="1" applyBorder="1" applyAlignment="1" applyProtection="1">
      <alignment horizontal="center" vertical="center" wrapText="1"/>
      <protection locked="0"/>
    </xf>
    <xf numFmtId="9" fontId="5" fillId="17" borderId="7" xfId="11" applyFont="1" applyFill="1" applyBorder="1" applyAlignment="1" applyProtection="1">
      <alignment horizontal="center" vertical="center"/>
      <protection locked="0"/>
    </xf>
    <xf numFmtId="0" fontId="5" fillId="17" borderId="12" xfId="0" applyFont="1" applyFill="1" applyBorder="1" applyAlignment="1" applyProtection="1">
      <alignment horizontal="center" vertical="center" wrapText="1"/>
      <protection locked="0"/>
    </xf>
    <xf numFmtId="0" fontId="5" fillId="17" borderId="7" xfId="0" applyFont="1" applyFill="1" applyBorder="1" applyAlignment="1" applyProtection="1">
      <alignment horizontal="center" vertical="center" wrapText="1"/>
      <protection locked="0"/>
    </xf>
    <xf numFmtId="172" fontId="5" fillId="17" borderId="7" xfId="0" applyNumberFormat="1" applyFont="1" applyFill="1" applyBorder="1" applyAlignment="1" applyProtection="1">
      <alignment horizontal="center" vertical="center" wrapText="1"/>
      <protection locked="0"/>
    </xf>
    <xf numFmtId="49" fontId="5" fillId="17" borderId="7" xfId="0" applyNumberFormat="1" applyFont="1" applyFill="1" applyBorder="1" applyAlignment="1" applyProtection="1">
      <alignment horizontal="center" vertical="center" wrapText="1"/>
      <protection locked="0"/>
    </xf>
    <xf numFmtId="0" fontId="5" fillId="16" borderId="12" xfId="0" applyFont="1" applyFill="1" applyBorder="1" applyAlignment="1" applyProtection="1">
      <alignment horizontal="center" vertical="center" wrapText="1"/>
      <protection locked="0"/>
    </xf>
    <xf numFmtId="0" fontId="5" fillId="16" borderId="7" xfId="0" applyFont="1" applyFill="1" applyBorder="1" applyAlignment="1" applyProtection="1">
      <alignment horizontal="center" vertical="center" wrapText="1"/>
      <protection locked="0"/>
    </xf>
    <xf numFmtId="172" fontId="5" fillId="16" borderId="7" xfId="0" applyNumberFormat="1" applyFont="1" applyFill="1" applyBorder="1" applyAlignment="1" applyProtection="1">
      <alignment horizontal="center" vertical="center" wrapText="1"/>
      <protection locked="0"/>
    </xf>
    <xf numFmtId="49" fontId="5" fillId="16" borderId="7" xfId="0" applyNumberFormat="1" applyFont="1" applyFill="1" applyBorder="1" applyAlignment="1" applyProtection="1">
      <alignment horizontal="center" vertical="center" wrapText="1"/>
      <protection locked="0"/>
    </xf>
    <xf numFmtId="171" fontId="5" fillId="16" borderId="7" xfId="0" applyNumberFormat="1" applyFont="1" applyFill="1" applyBorder="1" applyAlignment="1" applyProtection="1">
      <alignment horizontal="center" vertical="center" wrapText="1"/>
      <protection locked="0"/>
    </xf>
    <xf numFmtId="9" fontId="5" fillId="16" borderId="7" xfId="11" applyFont="1" applyFill="1" applyBorder="1" applyAlignment="1" applyProtection="1">
      <alignment horizontal="center" vertical="center"/>
      <protection locked="0"/>
    </xf>
    <xf numFmtId="1" fontId="5" fillId="16" borderId="7" xfId="0" applyNumberFormat="1" applyFont="1" applyFill="1" applyBorder="1" applyAlignment="1" applyProtection="1">
      <alignment horizontal="center" vertical="center" wrapText="1"/>
      <protection locked="0"/>
    </xf>
    <xf numFmtId="0" fontId="5" fillId="18" borderId="12" xfId="0" applyFont="1" applyFill="1" applyBorder="1" applyAlignment="1" applyProtection="1">
      <alignment horizontal="center" vertical="center" wrapText="1"/>
      <protection locked="0"/>
    </xf>
    <xf numFmtId="0" fontId="5" fillId="18" borderId="7" xfId="0" applyFont="1" applyFill="1" applyBorder="1" applyAlignment="1" applyProtection="1">
      <alignment horizontal="center" vertical="center" wrapText="1"/>
      <protection locked="0"/>
    </xf>
    <xf numFmtId="172" fontId="5" fillId="18" borderId="7" xfId="0" applyNumberFormat="1" applyFont="1" applyFill="1" applyBorder="1" applyAlignment="1" applyProtection="1">
      <alignment horizontal="center" vertical="center" wrapText="1"/>
      <protection locked="0"/>
    </xf>
    <xf numFmtId="49" fontId="5" fillId="18" borderId="7" xfId="0" applyNumberFormat="1" applyFont="1" applyFill="1" applyBorder="1" applyAlignment="1" applyProtection="1">
      <alignment horizontal="center" vertical="center" wrapText="1"/>
      <protection locked="0"/>
    </xf>
    <xf numFmtId="0" fontId="5" fillId="19" borderId="12" xfId="0" applyFont="1" applyFill="1" applyBorder="1" applyAlignment="1" applyProtection="1">
      <alignment horizontal="center" vertical="center" wrapText="1"/>
      <protection locked="0"/>
    </xf>
    <xf numFmtId="0" fontId="5" fillId="19" borderId="7" xfId="0" applyFont="1" applyFill="1" applyBorder="1" applyAlignment="1" applyProtection="1">
      <alignment horizontal="center" vertical="center" wrapText="1"/>
      <protection locked="0"/>
    </xf>
    <xf numFmtId="172" fontId="5" fillId="19" borderId="7" xfId="0" applyNumberFormat="1" applyFont="1" applyFill="1" applyBorder="1" applyAlignment="1" applyProtection="1">
      <alignment horizontal="center" vertical="center" wrapText="1"/>
      <protection locked="0"/>
    </xf>
    <xf numFmtId="49" fontId="5" fillId="19" borderId="7" xfId="0" applyNumberFormat="1" applyFont="1" applyFill="1" applyBorder="1" applyAlignment="1" applyProtection="1">
      <alignment horizontal="center" vertical="center" wrapText="1"/>
      <protection locked="0"/>
    </xf>
    <xf numFmtId="171" fontId="5" fillId="19" borderId="7" xfId="0" applyNumberFormat="1" applyFont="1" applyFill="1" applyBorder="1" applyAlignment="1" applyProtection="1">
      <alignment horizontal="center" vertical="center" wrapText="1"/>
      <protection locked="0"/>
    </xf>
    <xf numFmtId="9" fontId="5" fillId="19" borderId="7" xfId="11" applyFont="1" applyFill="1" applyBorder="1" applyAlignment="1" applyProtection="1">
      <alignment horizontal="center" vertical="center"/>
      <protection locked="0"/>
    </xf>
    <xf numFmtId="0" fontId="5" fillId="20" borderId="12" xfId="0" applyFont="1" applyFill="1" applyBorder="1" applyAlignment="1" applyProtection="1">
      <alignment horizontal="center" vertical="center" wrapText="1"/>
      <protection locked="0"/>
    </xf>
    <xf numFmtId="0" fontId="5" fillId="20" borderId="7" xfId="0" applyFont="1" applyFill="1" applyBorder="1" applyAlignment="1" applyProtection="1">
      <alignment horizontal="center" vertical="center" wrapText="1"/>
      <protection locked="0"/>
    </xf>
    <xf numFmtId="172" fontId="5" fillId="20" borderId="7" xfId="0" applyNumberFormat="1" applyFont="1" applyFill="1" applyBorder="1" applyAlignment="1" applyProtection="1">
      <alignment horizontal="center" vertical="center" wrapText="1"/>
      <protection locked="0"/>
    </xf>
    <xf numFmtId="49" fontId="5" fillId="20" borderId="7" xfId="0" applyNumberFormat="1" applyFont="1" applyFill="1" applyBorder="1" applyAlignment="1" applyProtection="1">
      <alignment horizontal="center" vertical="center" wrapText="1"/>
      <protection locked="0"/>
    </xf>
    <xf numFmtId="171" fontId="5" fillId="20" borderId="7" xfId="0" applyNumberFormat="1" applyFont="1" applyFill="1" applyBorder="1" applyAlignment="1" applyProtection="1">
      <alignment horizontal="center" vertical="center" wrapText="1"/>
      <protection locked="0"/>
    </xf>
    <xf numFmtId="9" fontId="5" fillId="20" borderId="7" xfId="11" applyFont="1" applyFill="1" applyBorder="1" applyAlignment="1" applyProtection="1">
      <alignment horizontal="center" vertical="center"/>
      <protection locked="0"/>
    </xf>
    <xf numFmtId="9" fontId="5" fillId="17" borderId="7" xfId="11" applyFont="1" applyFill="1" applyBorder="1" applyAlignment="1" applyProtection="1">
      <alignment horizontal="center" vertical="center" wrapText="1"/>
      <protection locked="0"/>
    </xf>
    <xf numFmtId="173" fontId="5" fillId="18" borderId="14" xfId="0" applyNumberFormat="1" applyFont="1" applyFill="1" applyBorder="1" applyAlignment="1" applyProtection="1">
      <alignment horizontal="center" vertical="center" wrapText="1"/>
      <protection locked="0"/>
    </xf>
    <xf numFmtId="170" fontId="5" fillId="18" borderId="14" xfId="0" applyNumberFormat="1" applyFont="1" applyFill="1" applyBorder="1" applyAlignment="1" applyProtection="1">
      <alignment horizontal="center" vertical="center" wrapText="1"/>
      <protection locked="0"/>
    </xf>
    <xf numFmtId="3" fontId="5" fillId="18" borderId="14" xfId="0" applyNumberFormat="1" applyFont="1" applyFill="1" applyBorder="1" applyAlignment="1" applyProtection="1">
      <alignment horizontal="left" vertical="center" wrapText="1"/>
      <protection locked="0"/>
    </xf>
    <xf numFmtId="173" fontId="5" fillId="19" borderId="14" xfId="0" applyNumberFormat="1" applyFont="1" applyFill="1" applyBorder="1" applyAlignment="1" applyProtection="1">
      <alignment horizontal="center" vertical="center" wrapText="1"/>
      <protection locked="0"/>
    </xf>
    <xf numFmtId="9" fontId="5" fillId="19" borderId="14" xfId="0" applyNumberFormat="1" applyFont="1" applyFill="1" applyBorder="1" applyAlignment="1" applyProtection="1">
      <alignment horizontal="center" vertical="center" wrapText="1"/>
      <protection locked="0"/>
    </xf>
    <xf numFmtId="170" fontId="5" fillId="19" borderId="14" xfId="0" applyNumberFormat="1" applyFont="1" applyFill="1" applyBorder="1" applyAlignment="1" applyProtection="1">
      <alignment horizontal="center" vertical="center" wrapText="1"/>
      <protection locked="0"/>
    </xf>
    <xf numFmtId="3" fontId="5" fillId="19" borderId="14" xfId="0" applyNumberFormat="1" applyFont="1" applyFill="1" applyBorder="1" applyAlignment="1" applyProtection="1">
      <alignment horizontal="left" vertical="center" wrapText="1"/>
      <protection locked="0"/>
    </xf>
    <xf numFmtId="173" fontId="5" fillId="17" borderId="14" xfId="0" applyNumberFormat="1" applyFont="1" applyFill="1" applyBorder="1" applyAlignment="1" applyProtection="1">
      <alignment horizontal="center" vertical="center" wrapText="1"/>
      <protection locked="0"/>
    </xf>
    <xf numFmtId="170" fontId="5" fillId="17" borderId="14" xfId="0" applyNumberFormat="1" applyFont="1" applyFill="1" applyBorder="1" applyAlignment="1" applyProtection="1">
      <alignment horizontal="center" vertical="center" wrapText="1"/>
      <protection locked="0"/>
    </xf>
    <xf numFmtId="3" fontId="5" fillId="17" borderId="14" xfId="0" applyNumberFormat="1" applyFont="1" applyFill="1" applyBorder="1" applyAlignment="1" applyProtection="1">
      <alignment horizontal="left" vertical="center" wrapText="1"/>
      <protection locked="0"/>
    </xf>
    <xf numFmtId="9" fontId="5" fillId="17" borderId="14" xfId="0" applyNumberFormat="1" applyFont="1" applyFill="1" applyBorder="1" applyAlignment="1" applyProtection="1">
      <alignment horizontal="center" vertical="center" wrapText="1"/>
      <protection locked="0"/>
    </xf>
    <xf numFmtId="173" fontId="5" fillId="16" borderId="14" xfId="0" applyNumberFormat="1" applyFont="1" applyFill="1" applyBorder="1" applyAlignment="1" applyProtection="1">
      <alignment horizontal="center" vertical="center" wrapText="1"/>
      <protection locked="0"/>
    </xf>
    <xf numFmtId="9" fontId="5" fillId="16" borderId="14" xfId="0" applyNumberFormat="1" applyFont="1" applyFill="1" applyBorder="1" applyAlignment="1" applyProtection="1">
      <alignment horizontal="center" vertical="center" wrapText="1"/>
      <protection locked="0"/>
    </xf>
    <xf numFmtId="170" fontId="5" fillId="16" borderId="14" xfId="0" applyNumberFormat="1" applyFont="1" applyFill="1" applyBorder="1" applyAlignment="1" applyProtection="1">
      <alignment horizontal="center" vertical="center" wrapText="1"/>
      <protection locked="0"/>
    </xf>
    <xf numFmtId="3" fontId="5" fillId="16" borderId="14" xfId="0" applyNumberFormat="1" applyFont="1" applyFill="1" applyBorder="1" applyAlignment="1" applyProtection="1">
      <alignment horizontal="left" vertical="center" wrapText="1"/>
      <protection locked="0"/>
    </xf>
    <xf numFmtId="173" fontId="5" fillId="23" borderId="14" xfId="0" applyNumberFormat="1" applyFont="1" applyFill="1" applyBorder="1" applyAlignment="1" applyProtection="1">
      <alignment horizontal="center" vertical="center" wrapText="1"/>
      <protection locked="0"/>
    </xf>
    <xf numFmtId="49" fontId="5" fillId="23" borderId="14" xfId="0" applyNumberFormat="1" applyFont="1" applyFill="1" applyBorder="1" applyAlignment="1" applyProtection="1">
      <alignment horizontal="center" vertical="center" wrapText="1"/>
      <protection locked="0"/>
    </xf>
    <xf numFmtId="170" fontId="5" fillId="23" borderId="14" xfId="0" applyNumberFormat="1" applyFont="1" applyFill="1" applyBorder="1" applyAlignment="1" applyProtection="1">
      <alignment horizontal="center" vertical="center" wrapText="1"/>
      <protection locked="0"/>
    </xf>
    <xf numFmtId="3" fontId="5" fillId="23" borderId="14" xfId="0" applyNumberFormat="1" applyFont="1" applyFill="1" applyBorder="1" applyAlignment="1" applyProtection="1">
      <alignment horizontal="left" vertical="center" wrapText="1"/>
      <protection locked="0"/>
    </xf>
    <xf numFmtId="173" fontId="5" fillId="24" borderId="14" xfId="0" applyNumberFormat="1" applyFont="1" applyFill="1" applyBorder="1" applyAlignment="1" applyProtection="1">
      <alignment horizontal="center" vertical="center"/>
      <protection locked="0"/>
    </xf>
    <xf numFmtId="49" fontId="5" fillId="24" borderId="14" xfId="0" applyNumberFormat="1" applyFont="1" applyFill="1" applyBorder="1" applyAlignment="1" applyProtection="1">
      <alignment horizontal="center" vertical="center" wrapText="1"/>
      <protection locked="0"/>
    </xf>
    <xf numFmtId="173" fontId="5" fillId="24" borderId="14" xfId="0" applyNumberFormat="1" applyFont="1" applyFill="1" applyBorder="1" applyAlignment="1" applyProtection="1">
      <alignment horizontal="center" vertical="center" wrapText="1"/>
      <protection locked="0"/>
    </xf>
    <xf numFmtId="170" fontId="5" fillId="24" borderId="14" xfId="0" applyNumberFormat="1" applyFont="1" applyFill="1" applyBorder="1" applyAlignment="1" applyProtection="1">
      <alignment horizontal="center" vertical="center" wrapText="1"/>
      <protection locked="0"/>
    </xf>
    <xf numFmtId="3" fontId="5" fillId="24" borderId="14" xfId="0" applyNumberFormat="1" applyFont="1" applyFill="1" applyBorder="1" applyAlignment="1" applyProtection="1">
      <alignment horizontal="left" vertical="center" wrapText="1"/>
      <protection locked="0"/>
    </xf>
    <xf numFmtId="173" fontId="5" fillId="20" borderId="14" xfId="0" applyNumberFormat="1" applyFont="1" applyFill="1" applyBorder="1" applyAlignment="1" applyProtection="1">
      <alignment horizontal="center" vertical="center" wrapText="1"/>
      <protection locked="0"/>
    </xf>
    <xf numFmtId="9" fontId="5" fillId="20" borderId="14" xfId="0" applyNumberFormat="1" applyFont="1" applyFill="1" applyBorder="1" applyAlignment="1" applyProtection="1">
      <alignment horizontal="center" vertical="center" wrapText="1"/>
      <protection locked="0"/>
    </xf>
    <xf numFmtId="170" fontId="5" fillId="20" borderId="14" xfId="0" applyNumberFormat="1" applyFont="1" applyFill="1" applyBorder="1" applyAlignment="1" applyProtection="1">
      <alignment horizontal="center" vertical="center" wrapText="1"/>
      <protection locked="0"/>
    </xf>
    <xf numFmtId="3" fontId="5" fillId="20" borderId="14" xfId="0" applyNumberFormat="1" applyFont="1" applyFill="1" applyBorder="1" applyAlignment="1" applyProtection="1">
      <alignment horizontal="left" vertical="center" wrapText="1"/>
      <protection locked="0"/>
    </xf>
    <xf numFmtId="170" fontId="5" fillId="0" borderId="26" xfId="0" applyNumberFormat="1" applyFont="1" applyBorder="1" applyAlignment="1" applyProtection="1">
      <alignment horizontal="center" vertical="center" wrapText="1"/>
      <protection locked="0"/>
    </xf>
    <xf numFmtId="3" fontId="5" fillId="0" borderId="26" xfId="0" applyNumberFormat="1" applyFont="1" applyBorder="1" applyAlignment="1" applyProtection="1">
      <alignment horizontal="left" vertical="center" wrapText="1"/>
      <protection locked="0"/>
    </xf>
    <xf numFmtId="171" fontId="50" fillId="21" borderId="7" xfId="0" applyNumberFormat="1" applyFont="1" applyFill="1" applyBorder="1" applyAlignment="1" applyProtection="1">
      <alignment horizontal="center" vertical="center" wrapText="1"/>
      <protection locked="0"/>
    </xf>
    <xf numFmtId="171" fontId="51" fillId="21" borderId="7" xfId="0" applyNumberFormat="1" applyFont="1" applyFill="1" applyBorder="1" applyAlignment="1" applyProtection="1">
      <alignment horizontal="center" vertical="center" wrapText="1"/>
      <protection locked="0"/>
    </xf>
    <xf numFmtId="171" fontId="51" fillId="21" borderId="7" xfId="0" applyNumberFormat="1" applyFont="1" applyFill="1" applyBorder="1" applyAlignment="1" applyProtection="1">
      <alignment vertical="center" wrapText="1"/>
      <protection locked="0"/>
    </xf>
    <xf numFmtId="171" fontId="51" fillId="22" borderId="7" xfId="0" applyNumberFormat="1" applyFont="1" applyFill="1" applyBorder="1" applyAlignment="1" applyProtection="1">
      <alignment horizontal="center" vertical="center" wrapText="1"/>
      <protection locked="0"/>
    </xf>
    <xf numFmtId="171" fontId="51" fillId="16" borderId="7" xfId="0" applyNumberFormat="1" applyFont="1" applyFill="1" applyBorder="1" applyAlignment="1" applyProtection="1">
      <alignment horizontal="center" vertical="center" wrapText="1"/>
      <protection locked="0"/>
    </xf>
    <xf numFmtId="171" fontId="51" fillId="17" borderId="7" xfId="0" applyNumberFormat="1" applyFont="1" applyFill="1" applyBorder="1" applyAlignment="1" applyProtection="1">
      <alignment horizontal="center" vertical="center" wrapText="1"/>
      <protection locked="0"/>
    </xf>
    <xf numFmtId="171" fontId="51" fillId="18" borderId="7" xfId="0" applyNumberFormat="1" applyFont="1" applyFill="1" applyBorder="1" applyAlignment="1" applyProtection="1">
      <alignment horizontal="center" vertical="center" wrapText="1"/>
      <protection locked="0"/>
    </xf>
    <xf numFmtId="171" fontId="51" fillId="19" borderId="7" xfId="0" applyNumberFormat="1" applyFont="1" applyFill="1" applyBorder="1" applyAlignment="1" applyProtection="1">
      <alignment horizontal="center" vertical="center" wrapText="1"/>
      <protection locked="0"/>
    </xf>
    <xf numFmtId="171" fontId="51" fillId="20" borderId="7" xfId="0" applyNumberFormat="1" applyFont="1" applyFill="1" applyBorder="1" applyAlignment="1" applyProtection="1">
      <alignment horizontal="center" vertical="center" wrapText="1"/>
      <protection locked="0"/>
    </xf>
    <xf numFmtId="0" fontId="0" fillId="0" borderId="12" xfId="0" applyBorder="1"/>
    <xf numFmtId="4" fontId="0" fillId="0" borderId="12" xfId="0" applyNumberFormat="1" applyBorder="1"/>
    <xf numFmtId="0" fontId="47" fillId="0" borderId="12" xfId="0" applyFont="1" applyFill="1" applyBorder="1" applyAlignment="1">
      <alignment horizontal="left" wrapText="1"/>
    </xf>
    <xf numFmtId="4" fontId="0" fillId="0" borderId="0" xfId="0" applyNumberFormat="1"/>
    <xf numFmtId="0" fontId="47" fillId="0" borderId="12" xfId="0" applyFont="1" applyFill="1" applyBorder="1"/>
    <xf numFmtId="4" fontId="38" fillId="0" borderId="26" xfId="0" applyNumberFormat="1" applyFont="1" applyBorder="1"/>
    <xf numFmtId="4" fontId="38" fillId="0" borderId="14" xfId="0" applyNumberFormat="1" applyFont="1" applyBorder="1"/>
    <xf numFmtId="4" fontId="0" fillId="0" borderId="0" xfId="0" applyNumberFormat="1" applyProtection="1">
      <protection locked="0"/>
    </xf>
    <xf numFmtId="0" fontId="0" fillId="0" borderId="19" xfId="0" applyBorder="1"/>
    <xf numFmtId="0" fontId="52" fillId="0" borderId="7" xfId="0" applyFont="1" applyBorder="1"/>
    <xf numFmtId="0" fontId="59" fillId="0" borderId="12" xfId="0" applyFont="1" applyBorder="1"/>
    <xf numFmtId="0" fontId="59" fillId="0" borderId="12" xfId="0" applyFont="1" applyBorder="1" applyAlignment="1">
      <alignment horizontal="left" wrapText="1"/>
    </xf>
    <xf numFmtId="4" fontId="55" fillId="0" borderId="12" xfId="0" applyNumberFormat="1" applyFont="1" applyBorder="1"/>
    <xf numFmtId="0" fontId="58" fillId="0" borderId="7" xfId="0" applyFont="1" applyBorder="1"/>
    <xf numFmtId="4" fontId="0" fillId="0" borderId="12" xfId="0" applyNumberFormat="1" applyFill="1" applyBorder="1"/>
    <xf numFmtId="4" fontId="55" fillId="0" borderId="12" xfId="0" applyNumberFormat="1" applyFont="1" applyFill="1" applyBorder="1"/>
    <xf numFmtId="4" fontId="0" fillId="0" borderId="12" xfId="0" applyNumberFormat="1" applyFont="1" applyFill="1" applyBorder="1"/>
    <xf numFmtId="0" fontId="46" fillId="0" borderId="1" xfId="0" applyFont="1" applyBorder="1" applyAlignment="1">
      <alignment horizontal="left"/>
    </xf>
    <xf numFmtId="0" fontId="46" fillId="0" borderId="1" xfId="0" applyFont="1" applyBorder="1" applyAlignment="1" applyProtection="1">
      <alignment horizontal="left"/>
      <protection locked="0"/>
    </xf>
    <xf numFmtId="0" fontId="46" fillId="0" borderId="2" xfId="0" applyFont="1" applyBorder="1" applyAlignment="1" applyProtection="1">
      <alignment horizontal="left"/>
      <protection locked="0"/>
    </xf>
    <xf numFmtId="0" fontId="53" fillId="11" borderId="27" xfId="0" applyFont="1" applyFill="1" applyBorder="1" applyAlignment="1">
      <alignment horizontal="left" vertical="center"/>
    </xf>
    <xf numFmtId="0" fontId="53" fillId="11" borderId="1" xfId="0" applyFont="1" applyFill="1" applyBorder="1" applyAlignment="1">
      <alignment horizontal="left" vertical="center"/>
    </xf>
    <xf numFmtId="0" fontId="46" fillId="0" borderId="0" xfId="0" applyFont="1" applyBorder="1" applyAlignment="1" applyProtection="1">
      <alignment horizontal="left"/>
      <protection locked="0"/>
    </xf>
    <xf numFmtId="0" fontId="0" fillId="0" borderId="0" xfId="0"/>
    <xf numFmtId="0" fontId="0" fillId="0" borderId="0" xfId="0" applyAlignment="1">
      <alignment horizontal="left" vertical="top" wrapText="1"/>
    </xf>
    <xf numFmtId="0" fontId="38" fillId="0" borderId="0" xfId="0" applyFont="1" applyAlignment="1">
      <alignment horizontal="center" vertical="top" wrapText="1"/>
    </xf>
    <xf numFmtId="0" fontId="38" fillId="0" borderId="81" xfId="0" applyFont="1" applyBorder="1" applyAlignment="1">
      <alignment horizontal="center" vertical="top" wrapText="1"/>
    </xf>
    <xf numFmtId="0" fontId="0" fillId="0" borderId="0" xfId="0" applyAlignment="1">
      <alignment vertical="top"/>
    </xf>
    <xf numFmtId="0" fontId="0" fillId="0" borderId="0" xfId="0" applyAlignment="1">
      <alignment vertical="top" wrapText="1"/>
    </xf>
    <xf numFmtId="0" fontId="46" fillId="0" borderId="2" xfId="0" applyFont="1" applyBorder="1" applyAlignment="1">
      <alignment horizontal="left"/>
    </xf>
    <xf numFmtId="0" fontId="5" fillId="20" borderId="12" xfId="0" applyFont="1" applyFill="1" applyBorder="1" applyAlignment="1" applyProtection="1">
      <alignment horizontal="left" vertical="center" wrapText="1" indent="1"/>
      <protection locked="0"/>
    </xf>
    <xf numFmtId="0" fontId="5" fillId="17" borderId="7" xfId="0" applyFont="1" applyFill="1" applyBorder="1" applyAlignment="1" applyProtection="1">
      <alignment horizontal="left" vertical="center" wrapText="1" indent="1"/>
      <protection locked="0"/>
    </xf>
    <xf numFmtId="0" fontId="5" fillId="17" borderId="22" xfId="0" applyFont="1" applyFill="1" applyBorder="1" applyAlignment="1" applyProtection="1">
      <alignment horizontal="left" vertical="center" wrapText="1" indent="1"/>
      <protection locked="0"/>
    </xf>
    <xf numFmtId="0" fontId="5" fillId="17" borderId="19" xfId="0" applyFont="1" applyFill="1" applyBorder="1" applyAlignment="1" applyProtection="1">
      <alignment horizontal="left" vertical="center" wrapText="1" indent="1"/>
      <protection locked="0"/>
    </xf>
    <xf numFmtId="0" fontId="5" fillId="18" borderId="12" xfId="0" applyFont="1" applyFill="1" applyBorder="1" applyAlignment="1" applyProtection="1">
      <alignment horizontal="left" vertical="center" wrapText="1" indent="1"/>
      <protection locked="0"/>
    </xf>
    <xf numFmtId="0" fontId="5" fillId="19" borderId="12" xfId="0" applyFont="1" applyFill="1" applyBorder="1" applyAlignment="1" applyProtection="1">
      <alignment horizontal="left" vertical="center" wrapText="1" indent="1"/>
      <protection locked="0"/>
    </xf>
    <xf numFmtId="0" fontId="48" fillId="19" borderId="7" xfId="0" applyFont="1" applyFill="1" applyBorder="1" applyAlignment="1">
      <alignment horizontal="left" vertical="center"/>
    </xf>
    <xf numFmtId="0" fontId="48" fillId="19" borderId="22" xfId="0" applyFont="1" applyFill="1" applyBorder="1" applyAlignment="1">
      <alignment horizontal="left" vertical="center"/>
    </xf>
    <xf numFmtId="0" fontId="48" fillId="19" borderId="19" xfId="0" applyFont="1" applyFill="1" applyBorder="1" applyAlignment="1">
      <alignment horizontal="left" vertical="center"/>
    </xf>
    <xf numFmtId="0" fontId="49" fillId="20" borderId="7" xfId="0" applyFont="1" applyFill="1" applyBorder="1" applyAlignment="1">
      <alignment horizontal="left" vertical="center"/>
    </xf>
    <xf numFmtId="0" fontId="49" fillId="20" borderId="22" xfId="0" applyFont="1" applyFill="1" applyBorder="1" applyAlignment="1">
      <alignment horizontal="left" vertical="center"/>
    </xf>
    <xf numFmtId="0" fontId="49" fillId="20" borderId="19" xfId="0" applyFont="1" applyFill="1" applyBorder="1" applyAlignment="1">
      <alignment horizontal="left" vertical="center"/>
    </xf>
    <xf numFmtId="0" fontId="0" fillId="17" borderId="7" xfId="0" applyFill="1" applyBorder="1" applyAlignment="1">
      <alignment horizontal="left"/>
    </xf>
    <xf numFmtId="0" fontId="0" fillId="17" borderId="22" xfId="0" applyFill="1" applyBorder="1" applyAlignment="1">
      <alignment horizontal="left"/>
    </xf>
    <xf numFmtId="0" fontId="0" fillId="17" borderId="19" xfId="0" applyFill="1" applyBorder="1" applyAlignment="1">
      <alignment horizontal="left"/>
    </xf>
    <xf numFmtId="0" fontId="0" fillId="17" borderId="7" xfId="0" applyFill="1" applyBorder="1" applyAlignment="1">
      <alignment horizontal="left" vertical="center"/>
    </xf>
    <xf numFmtId="0" fontId="0" fillId="17" borderId="22" xfId="0" applyFill="1" applyBorder="1" applyAlignment="1">
      <alignment horizontal="left" vertical="center"/>
    </xf>
    <xf numFmtId="0" fontId="0" fillId="17" borderId="19" xfId="0" applyFill="1" applyBorder="1" applyAlignment="1">
      <alignment horizontal="left" vertical="center"/>
    </xf>
    <xf numFmtId="0" fontId="0" fillId="18" borderId="7" xfId="0" applyFill="1" applyBorder="1" applyAlignment="1">
      <alignment horizontal="left" vertical="center"/>
    </xf>
    <xf numFmtId="0" fontId="0" fillId="18" borderId="22" xfId="0" applyFill="1" applyBorder="1" applyAlignment="1">
      <alignment horizontal="left" vertical="center"/>
    </xf>
    <xf numFmtId="0" fontId="0" fillId="18" borderId="19" xfId="0" applyFill="1" applyBorder="1" applyAlignment="1">
      <alignment horizontal="left" vertical="center"/>
    </xf>
    <xf numFmtId="0" fontId="5" fillId="17" borderId="12" xfId="0" applyFont="1" applyFill="1" applyBorder="1" applyAlignment="1" applyProtection="1">
      <alignment horizontal="left" vertical="center" wrapText="1" indent="1"/>
      <protection locked="0"/>
    </xf>
    <xf numFmtId="0" fontId="54" fillId="13" borderId="32" xfId="0" applyFont="1" applyFill="1" applyBorder="1" applyAlignment="1">
      <alignment vertical="center"/>
    </xf>
    <xf numFmtId="0" fontId="54" fillId="13" borderId="17" xfId="0" applyFont="1" applyFill="1" applyBorder="1" applyAlignment="1">
      <alignment vertical="center"/>
    </xf>
    <xf numFmtId="0" fontId="5" fillId="0" borderId="7" xfId="0" applyFont="1" applyFill="1" applyBorder="1" applyAlignment="1" applyProtection="1">
      <alignment horizontal="left" vertical="center" indent="1"/>
      <protection locked="0"/>
    </xf>
    <xf numFmtId="0" fontId="5" fillId="0" borderId="22"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6" fillId="14" borderId="21" xfId="0" applyFont="1" applyFill="1" applyBorder="1" applyAlignment="1">
      <alignment horizontal="center" vertical="center" wrapText="1"/>
    </xf>
    <xf numFmtId="0" fontId="6" fillId="14" borderId="31"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6" fillId="14" borderId="27"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20"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5" fillId="0" borderId="12" xfId="0" applyFont="1" applyBorder="1" applyAlignment="1" applyProtection="1">
      <alignment horizontal="left" vertical="center" wrapText="1" indent="1"/>
      <protection locked="0"/>
    </xf>
    <xf numFmtId="0" fontId="5" fillId="24" borderId="12" xfId="0" applyFont="1" applyFill="1" applyBorder="1" applyAlignment="1" applyProtection="1">
      <alignment horizontal="left" vertical="center" wrapText="1" indent="1"/>
      <protection locked="0"/>
    </xf>
    <xf numFmtId="0" fontId="0" fillId="0" borderId="7" xfId="0" applyBorder="1" applyAlignment="1">
      <alignment horizontal="left"/>
    </xf>
    <xf numFmtId="0" fontId="0" fillId="0" borderId="22" xfId="0" applyBorder="1" applyAlignment="1">
      <alignment horizontal="left"/>
    </xf>
    <xf numFmtId="0" fontId="0" fillId="0" borderId="19" xfId="0" applyBorder="1" applyAlignment="1">
      <alignment horizontal="left"/>
    </xf>
    <xf numFmtId="0" fontId="33" fillId="11" borderId="7" xfId="0" applyFont="1" applyFill="1" applyBorder="1" applyAlignment="1">
      <alignment horizontal="left" vertical="center"/>
    </xf>
    <xf numFmtId="0" fontId="33" fillId="11" borderId="22" xfId="0" applyFont="1" applyFill="1" applyBorder="1" applyAlignment="1">
      <alignment horizontal="left" vertical="center"/>
    </xf>
    <xf numFmtId="0" fontId="33" fillId="11" borderId="19" xfId="0" applyFont="1" applyFill="1" applyBorder="1" applyAlignment="1">
      <alignment horizontal="left" vertical="center"/>
    </xf>
    <xf numFmtId="0" fontId="36" fillId="13" borderId="17" xfId="0" applyFont="1" applyFill="1" applyBorder="1" applyAlignment="1">
      <alignment horizontal="center" vertical="center"/>
    </xf>
    <xf numFmtId="0" fontId="36" fillId="13" borderId="82" xfId="0" applyFont="1" applyFill="1" applyBorder="1" applyAlignment="1">
      <alignment horizontal="center" vertical="center"/>
    </xf>
    <xf numFmtId="0" fontId="6" fillId="14" borderId="83" xfId="0" applyFont="1" applyFill="1" applyBorder="1" applyAlignment="1">
      <alignment horizontal="center" vertical="center" wrapText="1"/>
    </xf>
    <xf numFmtId="0" fontId="6" fillId="14" borderId="84" xfId="0" applyFont="1" applyFill="1" applyBorder="1" applyAlignment="1">
      <alignment horizontal="center" vertical="center" wrapText="1"/>
    </xf>
    <xf numFmtId="166" fontId="5" fillId="0" borderId="7" xfId="0" applyNumberFormat="1" applyFont="1" applyFill="1" applyBorder="1" applyAlignment="1" applyProtection="1">
      <alignment horizontal="left" vertical="center" indent="1"/>
      <protection locked="0"/>
    </xf>
    <xf numFmtId="166" fontId="5" fillId="0" borderId="22" xfId="0" applyNumberFormat="1" applyFont="1" applyFill="1" applyBorder="1" applyAlignment="1" applyProtection="1">
      <alignment horizontal="left" vertical="center" indent="1"/>
      <protection locked="0"/>
    </xf>
    <xf numFmtId="166" fontId="5" fillId="0" borderId="19" xfId="0" applyNumberFormat="1" applyFont="1" applyFill="1" applyBorder="1" applyAlignment="1" applyProtection="1">
      <alignment horizontal="left" vertical="center" indent="1"/>
      <protection locked="0"/>
    </xf>
    <xf numFmtId="0" fontId="3" fillId="0" borderId="1" xfId="0" applyFont="1" applyBorder="1" applyAlignment="1">
      <alignment horizontal="left"/>
    </xf>
    <xf numFmtId="0" fontId="5" fillId="0" borderId="7" xfId="0" applyNumberFormat="1" applyFont="1" applyFill="1" applyBorder="1" applyAlignment="1" applyProtection="1">
      <alignment horizontal="left" vertical="center" indent="1"/>
      <protection locked="0"/>
    </xf>
    <xf numFmtId="0" fontId="5" fillId="0" borderId="22" xfId="0" applyNumberFormat="1" applyFont="1" applyFill="1" applyBorder="1" applyAlignment="1" applyProtection="1">
      <alignment horizontal="left" vertical="center" indent="1"/>
      <protection locked="0"/>
    </xf>
    <xf numFmtId="0" fontId="5" fillId="0" borderId="19" xfId="0" applyNumberFormat="1" applyFont="1" applyFill="1" applyBorder="1" applyAlignment="1" applyProtection="1">
      <alignment horizontal="left" vertical="center" indent="1"/>
      <protection locked="0"/>
    </xf>
    <xf numFmtId="0" fontId="33" fillId="11" borderId="7" xfId="0" applyFont="1" applyFill="1" applyBorder="1" applyAlignment="1">
      <alignment vertical="center"/>
    </xf>
    <xf numFmtId="0" fontId="33" fillId="11" borderId="22" xfId="0" applyFont="1" applyFill="1" applyBorder="1" applyAlignment="1">
      <alignment vertical="center"/>
    </xf>
    <xf numFmtId="0" fontId="33" fillId="11" borderId="19" xfId="0" applyFont="1" applyFill="1" applyBorder="1" applyAlignment="1">
      <alignment vertical="center"/>
    </xf>
    <xf numFmtId="0" fontId="5" fillId="0" borderId="12" xfId="0" applyFont="1" applyFill="1" applyBorder="1" applyAlignment="1" applyProtection="1">
      <alignment horizontal="left" vertical="center" indent="1"/>
      <protection locked="0"/>
    </xf>
    <xf numFmtId="0" fontId="0" fillId="16" borderId="7" xfId="0" applyFill="1" applyBorder="1" applyAlignment="1">
      <alignment vertical="center"/>
    </xf>
    <xf numFmtId="0" fontId="0" fillId="16" borderId="22" xfId="0" applyFill="1" applyBorder="1" applyAlignment="1">
      <alignment vertical="center"/>
    </xf>
    <xf numFmtId="0" fontId="0" fillId="16" borderId="19" xfId="0" applyFill="1" applyBorder="1" applyAlignment="1">
      <alignment vertical="center"/>
    </xf>
    <xf numFmtId="0" fontId="5" fillId="16" borderId="12" xfId="0" applyFont="1" applyFill="1" applyBorder="1" applyAlignment="1" applyProtection="1">
      <alignment horizontal="left" vertical="center" wrapText="1" indent="1"/>
      <protection locked="0"/>
    </xf>
    <xf numFmtId="0" fontId="5" fillId="16" borderId="7" xfId="0" applyFont="1" applyFill="1" applyBorder="1" applyAlignment="1" applyProtection="1">
      <alignment horizontal="left" vertical="center" wrapText="1" indent="1"/>
      <protection locked="0"/>
    </xf>
    <xf numFmtId="0" fontId="5" fillId="16" borderId="22" xfId="0" applyFont="1" applyFill="1" applyBorder="1" applyAlignment="1" applyProtection="1">
      <alignment horizontal="left" vertical="center" wrapText="1" indent="1"/>
      <protection locked="0"/>
    </xf>
    <xf numFmtId="0" fontId="5" fillId="16" borderId="19" xfId="0" applyFont="1" applyFill="1" applyBorder="1" applyAlignment="1" applyProtection="1">
      <alignment horizontal="left" vertical="center" wrapText="1" indent="1"/>
      <protection locked="0"/>
    </xf>
    <xf numFmtId="0" fontId="0" fillId="23" borderId="7" xfId="0" applyFill="1" applyBorder="1" applyAlignment="1">
      <alignment horizontal="left" vertical="center" wrapText="1"/>
    </xf>
    <xf numFmtId="0" fontId="0" fillId="23" borderId="22" xfId="0" applyFont="1" applyFill="1" applyBorder="1" applyAlignment="1">
      <alignment horizontal="left" vertical="center" wrapText="1"/>
    </xf>
    <xf numFmtId="0" fontId="0" fillId="23" borderId="19" xfId="0" applyFont="1" applyFill="1" applyBorder="1" applyAlignment="1">
      <alignment horizontal="left" vertical="center" wrapText="1"/>
    </xf>
    <xf numFmtId="0" fontId="5" fillId="23" borderId="12" xfId="0" applyFont="1" applyFill="1" applyBorder="1" applyAlignment="1" applyProtection="1">
      <alignment horizontal="left" vertical="center" wrapText="1" indent="1"/>
      <protection locked="0"/>
    </xf>
    <xf numFmtId="0" fontId="0" fillId="24" borderId="7" xfId="0" applyFill="1" applyBorder="1" applyAlignment="1">
      <alignment horizontal="left" wrapText="1"/>
    </xf>
    <xf numFmtId="0" fontId="0" fillId="24" borderId="22" xfId="0" applyFont="1" applyFill="1" applyBorder="1" applyAlignment="1">
      <alignment horizontal="left" wrapText="1"/>
    </xf>
    <xf numFmtId="0" fontId="0" fillId="24" borderId="19" xfId="0" applyFont="1" applyFill="1" applyBorder="1" applyAlignment="1">
      <alignment horizontal="left" wrapText="1"/>
    </xf>
    <xf numFmtId="0" fontId="0" fillId="0" borderId="7"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left" vertical="center" wrapText="1"/>
    </xf>
    <xf numFmtId="0" fontId="33" fillId="11" borderId="12" xfId="0" applyFont="1" applyFill="1" applyBorder="1" applyAlignment="1">
      <alignment horizontal="left" vertical="center"/>
    </xf>
    <xf numFmtId="0" fontId="6" fillId="0" borderId="12" xfId="0" applyFont="1" applyFill="1" applyBorder="1" applyAlignment="1" applyProtection="1">
      <alignment horizontal="left" vertical="center" indent="1"/>
      <protection locked="0"/>
    </xf>
    <xf numFmtId="0" fontId="3" fillId="0" borderId="0" xfId="0" applyFont="1" applyBorder="1" applyAlignment="1">
      <alignment horizontal="left"/>
    </xf>
    <xf numFmtId="0" fontId="21" fillId="0" borderId="32"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5" fillId="16" borderId="27" xfId="0" applyFont="1" applyFill="1" applyBorder="1" applyAlignment="1" applyProtection="1">
      <alignment horizontal="center" vertical="center" wrapText="1"/>
      <protection locked="0"/>
    </xf>
    <xf numFmtId="0" fontId="5" fillId="16" borderId="35"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center" vertical="center" wrapText="1"/>
      <protection locked="0"/>
    </xf>
    <xf numFmtId="0" fontId="5" fillId="16" borderId="5" xfId="0" applyFont="1" applyFill="1" applyBorder="1" applyAlignment="1" applyProtection="1">
      <alignment horizontal="center" vertical="center" wrapText="1"/>
      <protection locked="0"/>
    </xf>
    <xf numFmtId="0" fontId="5" fillId="16" borderId="18" xfId="0" applyFont="1" applyFill="1" applyBorder="1" applyAlignment="1" applyProtection="1">
      <alignment horizontal="center" vertical="center" wrapText="1"/>
      <protection locked="0"/>
    </xf>
    <xf numFmtId="0" fontId="5" fillId="16" borderId="36" xfId="0" applyFont="1" applyFill="1" applyBorder="1" applyAlignment="1" applyProtection="1">
      <alignment horizontal="center" vertical="center" wrapText="1"/>
      <protection locked="0"/>
    </xf>
    <xf numFmtId="0" fontId="5" fillId="17" borderId="27" xfId="0" applyFont="1" applyFill="1" applyBorder="1" applyAlignment="1" applyProtection="1">
      <alignment horizontal="left" vertical="center" wrapText="1"/>
      <protection locked="0"/>
    </xf>
    <xf numFmtId="0" fontId="5" fillId="17" borderId="35" xfId="0" applyFont="1" applyFill="1" applyBorder="1" applyAlignment="1" applyProtection="1">
      <alignment horizontal="left" vertical="center" wrapText="1"/>
      <protection locked="0"/>
    </xf>
    <xf numFmtId="0" fontId="5" fillId="17" borderId="18" xfId="0" applyFont="1" applyFill="1" applyBorder="1" applyAlignment="1" applyProtection="1">
      <alignment horizontal="left" vertical="center" wrapText="1"/>
      <protection locked="0"/>
    </xf>
    <xf numFmtId="0" fontId="5" fillId="17" borderId="36" xfId="0" applyFont="1" applyFill="1" applyBorder="1" applyAlignment="1" applyProtection="1">
      <alignment horizontal="left" vertical="center" wrapText="1"/>
      <protection locked="0"/>
    </xf>
    <xf numFmtId="0" fontId="5" fillId="20" borderId="7" xfId="0" applyFont="1" applyFill="1" applyBorder="1" applyAlignment="1" applyProtection="1">
      <alignment horizontal="left" vertical="center" wrapText="1" indent="1"/>
      <protection locked="0"/>
    </xf>
    <xf numFmtId="0" fontId="5" fillId="20" borderId="34" xfId="0" applyFont="1" applyFill="1" applyBorder="1" applyAlignment="1" applyProtection="1">
      <alignment horizontal="left" vertical="center" wrapText="1" indent="1"/>
      <protection locked="0"/>
    </xf>
    <xf numFmtId="0" fontId="49" fillId="20" borderId="7" xfId="0" applyFont="1" applyFill="1" applyBorder="1" applyAlignment="1">
      <alignment horizontal="left" vertical="center" wrapText="1"/>
    </xf>
    <xf numFmtId="0" fontId="49" fillId="20" borderId="22" xfId="0" applyFont="1" applyFill="1" applyBorder="1" applyAlignment="1">
      <alignment horizontal="left" vertical="center" wrapText="1"/>
    </xf>
    <xf numFmtId="0" fontId="49" fillId="20" borderId="19" xfId="0" applyFont="1" applyFill="1" applyBorder="1" applyAlignment="1">
      <alignment horizontal="left" vertical="center" wrapText="1"/>
    </xf>
    <xf numFmtId="0" fontId="48" fillId="19" borderId="7" xfId="0" applyFont="1" applyFill="1" applyBorder="1" applyAlignment="1">
      <alignment horizontal="left" vertical="center" wrapText="1"/>
    </xf>
    <xf numFmtId="0" fontId="48" fillId="19" borderId="22" xfId="0" applyFont="1" applyFill="1" applyBorder="1" applyAlignment="1">
      <alignment horizontal="left" vertical="center" wrapText="1"/>
    </xf>
    <xf numFmtId="0" fontId="48" fillId="19" borderId="19" xfId="0" applyFont="1" applyFill="1" applyBorder="1" applyAlignment="1">
      <alignment horizontal="left" vertical="center" wrapText="1"/>
    </xf>
    <xf numFmtId="0" fontId="49" fillId="17" borderId="7" xfId="0" applyFont="1" applyFill="1" applyBorder="1" applyAlignment="1">
      <alignment horizontal="left" vertical="center" wrapText="1"/>
    </xf>
    <xf numFmtId="0" fontId="49" fillId="17" borderId="22" xfId="0" applyFont="1" applyFill="1" applyBorder="1" applyAlignment="1">
      <alignment horizontal="left" vertical="center" wrapText="1"/>
    </xf>
    <xf numFmtId="0" fontId="49" fillId="17" borderId="19" xfId="0" applyFont="1" applyFill="1" applyBorder="1" applyAlignment="1">
      <alignment horizontal="left" vertical="center" wrapText="1"/>
    </xf>
    <xf numFmtId="0" fontId="49" fillId="18" borderId="7" xfId="0" applyFont="1" applyFill="1" applyBorder="1" applyAlignment="1">
      <alignment horizontal="left" vertical="center" wrapText="1"/>
    </xf>
    <xf numFmtId="0" fontId="49" fillId="18" borderId="22" xfId="0" applyFont="1" applyFill="1" applyBorder="1" applyAlignment="1">
      <alignment horizontal="left" vertical="center" wrapText="1"/>
    </xf>
    <xf numFmtId="0" fontId="49" fillId="18" borderId="19" xfId="0" applyFont="1" applyFill="1" applyBorder="1" applyAlignment="1">
      <alignment horizontal="left" vertical="center" wrapText="1"/>
    </xf>
    <xf numFmtId="0" fontId="16" fillId="0" borderId="37" xfId="0" applyFont="1" applyFill="1" applyBorder="1" applyAlignment="1" applyProtection="1">
      <alignment vertical="top" wrapText="1"/>
      <protection locked="0"/>
    </xf>
    <xf numFmtId="0" fontId="4" fillId="0" borderId="38"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0" fontId="15" fillId="0" borderId="32" xfId="0" applyFont="1" applyFill="1" applyBorder="1" applyAlignment="1" applyProtection="1">
      <alignment horizontal="left" vertical="center"/>
    </xf>
    <xf numFmtId="0" fontId="15" fillId="0" borderId="17" xfId="0" applyFont="1" applyFill="1" applyBorder="1" applyAlignment="1" applyProtection="1">
      <alignment horizontal="left" vertical="center"/>
    </xf>
    <xf numFmtId="0" fontId="0" fillId="16" borderId="7" xfId="0" applyFill="1" applyBorder="1" applyAlignment="1">
      <alignment horizontal="left" vertical="center" wrapText="1"/>
    </xf>
    <xf numFmtId="0" fontId="0" fillId="16" borderId="22" xfId="0" applyFill="1" applyBorder="1" applyAlignment="1">
      <alignment horizontal="left" vertical="center" wrapText="1"/>
    </xf>
    <xf numFmtId="0" fontId="0" fillId="16" borderId="19" xfId="0" applyFill="1" applyBorder="1" applyAlignment="1">
      <alignment horizontal="left" vertical="center" wrapText="1"/>
    </xf>
    <xf numFmtId="0" fontId="5" fillId="15" borderId="7" xfId="0" applyFont="1" applyFill="1" applyBorder="1" applyAlignment="1" applyProtection="1">
      <alignment horizontal="center" vertical="center" wrapText="1"/>
      <protection locked="0"/>
    </xf>
    <xf numFmtId="0" fontId="5" fillId="15" borderId="22" xfId="0" applyFont="1" applyFill="1" applyBorder="1" applyAlignment="1" applyProtection="1">
      <alignment horizontal="center" vertical="center" wrapText="1"/>
      <protection locked="0"/>
    </xf>
    <xf numFmtId="0" fontId="5" fillId="15" borderId="34" xfId="0" applyFont="1" applyFill="1" applyBorder="1" applyAlignment="1" applyProtection="1">
      <alignment horizontal="center" vertical="center" wrapText="1"/>
      <protection locked="0"/>
    </xf>
    <xf numFmtId="0" fontId="5" fillId="19" borderId="7" xfId="0" applyFont="1" applyFill="1" applyBorder="1" applyAlignment="1" applyProtection="1">
      <alignment horizontal="left" vertical="center" wrapText="1" indent="1"/>
      <protection locked="0"/>
    </xf>
    <xf numFmtId="0" fontId="5" fillId="19" borderId="34" xfId="0" applyFont="1" applyFill="1" applyBorder="1" applyAlignment="1" applyProtection="1">
      <alignment horizontal="left" vertical="center" wrapText="1" indent="1"/>
      <protection locked="0"/>
    </xf>
    <xf numFmtId="0" fontId="5" fillId="15" borderId="7" xfId="0" applyFont="1" applyFill="1" applyBorder="1" applyAlignment="1" applyProtection="1">
      <alignment horizontal="left" vertical="center" wrapText="1" indent="1"/>
      <protection locked="0"/>
    </xf>
    <xf numFmtId="0" fontId="5" fillId="15" borderId="34" xfId="0" applyFont="1" applyFill="1" applyBorder="1" applyAlignment="1" applyProtection="1">
      <alignment horizontal="left" vertical="center" wrapText="1" indent="1"/>
      <protection locked="0"/>
    </xf>
    <xf numFmtId="0" fontId="5" fillId="18" borderId="7" xfId="0" applyFont="1" applyFill="1" applyBorder="1" applyAlignment="1" applyProtection="1">
      <alignment horizontal="left" vertical="center" wrapText="1" indent="1"/>
      <protection locked="0"/>
    </xf>
    <xf numFmtId="0" fontId="5" fillId="18" borderId="34" xfId="0" applyFont="1" applyFill="1" applyBorder="1" applyAlignment="1" applyProtection="1">
      <alignment horizontal="left" vertical="center" wrapText="1" indent="1"/>
      <protection locked="0"/>
    </xf>
    <xf numFmtId="0" fontId="55" fillId="16" borderId="7" xfId="1" applyFont="1" applyFill="1" applyBorder="1" applyAlignment="1">
      <alignment horizontal="left" vertical="center" wrapText="1"/>
    </xf>
    <xf numFmtId="0" fontId="55" fillId="16" borderId="22" xfId="1" applyFont="1" applyFill="1" applyBorder="1" applyAlignment="1">
      <alignment horizontal="left" vertical="center" wrapText="1"/>
    </xf>
    <xf numFmtId="0" fontId="55" fillId="16" borderId="19" xfId="1" applyFont="1" applyFill="1" applyBorder="1" applyAlignment="1">
      <alignment horizontal="left" vertical="center" wrapText="1"/>
    </xf>
    <xf numFmtId="0" fontId="55" fillId="17" borderId="7" xfId="1" applyFont="1" applyFill="1" applyBorder="1" applyAlignment="1">
      <alignment horizontal="left" vertical="center" wrapText="1"/>
    </xf>
    <xf numFmtId="0" fontId="55" fillId="17" borderId="22" xfId="1" applyFont="1" applyFill="1" applyBorder="1" applyAlignment="1">
      <alignment horizontal="left" vertical="center" wrapText="1"/>
    </xf>
    <xf numFmtId="0" fontId="55" fillId="17" borderId="19" xfId="1" applyFont="1" applyFill="1" applyBorder="1" applyAlignment="1">
      <alignment horizontal="left" vertical="center" wrapText="1"/>
    </xf>
    <xf numFmtId="0" fontId="5" fillId="16" borderId="34" xfId="0" applyFont="1" applyFill="1" applyBorder="1" applyAlignment="1" applyProtection="1">
      <alignment horizontal="left" vertical="center" wrapText="1" indent="1"/>
      <protection locked="0"/>
    </xf>
    <xf numFmtId="0" fontId="7" fillId="0" borderId="13" xfId="0" applyFont="1" applyFill="1" applyBorder="1" applyAlignment="1" applyProtection="1">
      <alignment horizontal="left" vertical="center" wrapText="1"/>
    </xf>
    <xf numFmtId="0" fontId="5" fillId="17" borderId="34" xfId="0" applyFont="1" applyFill="1" applyBorder="1" applyAlignment="1" applyProtection="1">
      <alignment horizontal="left" vertical="center" wrapText="1" indent="1"/>
      <protection locked="0"/>
    </xf>
    <xf numFmtId="0" fontId="25" fillId="23" borderId="7" xfId="0" applyFont="1" applyFill="1" applyBorder="1" applyAlignment="1">
      <alignment horizontal="left" vertical="center" wrapText="1"/>
    </xf>
    <xf numFmtId="0" fontId="25" fillId="23" borderId="22" xfId="0" applyFont="1" applyFill="1" applyBorder="1" applyAlignment="1">
      <alignment horizontal="left" vertical="center" wrapText="1"/>
    </xf>
    <xf numFmtId="0" fontId="25" fillId="23" borderId="19" xfId="0" applyFont="1" applyFill="1" applyBorder="1" applyAlignment="1">
      <alignment horizontal="left" vertical="center" wrapText="1"/>
    </xf>
    <xf numFmtId="0" fontId="5" fillId="22" borderId="7" xfId="0" applyFont="1" applyFill="1" applyBorder="1" applyAlignment="1" applyProtection="1">
      <alignment horizontal="left" vertical="center" wrapText="1" indent="1"/>
      <protection locked="0"/>
    </xf>
    <xf numFmtId="0" fontId="5" fillId="22" borderId="34" xfId="0" applyFont="1" applyFill="1" applyBorder="1" applyAlignment="1" applyProtection="1">
      <alignment horizontal="left" vertical="center" wrapText="1" indent="1"/>
      <protection locked="0"/>
    </xf>
    <xf numFmtId="0" fontId="6" fillId="22" borderId="7" xfId="0" applyFont="1" applyFill="1" applyBorder="1" applyAlignment="1" applyProtection="1">
      <alignment horizontal="left" vertical="center" wrapText="1" indent="1"/>
      <protection locked="0"/>
    </xf>
    <xf numFmtId="0" fontId="56" fillId="19" borderId="7" xfId="1" applyFont="1" applyFill="1" applyBorder="1" applyAlignment="1">
      <alignment horizontal="left" vertical="center" wrapText="1"/>
    </xf>
    <xf numFmtId="0" fontId="56" fillId="19" borderId="22" xfId="1" applyFont="1" applyFill="1" applyBorder="1" applyAlignment="1">
      <alignment horizontal="left" vertical="center" wrapText="1"/>
    </xf>
    <xf numFmtId="0" fontId="56" fillId="19" borderId="19" xfId="1" applyFont="1" applyFill="1" applyBorder="1" applyAlignment="1">
      <alignment horizontal="left" vertical="center" wrapText="1"/>
    </xf>
    <xf numFmtId="0" fontId="25" fillId="24" borderId="7" xfId="0" applyFont="1" applyFill="1" applyBorder="1" applyAlignment="1">
      <alignment horizontal="left" vertical="center" wrapText="1"/>
    </xf>
    <xf numFmtId="0" fontId="25" fillId="24" borderId="22" xfId="0" applyFont="1" applyFill="1" applyBorder="1" applyAlignment="1">
      <alignment horizontal="left" vertical="center" wrapText="1"/>
    </xf>
    <xf numFmtId="0" fontId="25" fillId="24" borderId="19" xfId="0" applyFont="1" applyFill="1" applyBorder="1" applyAlignment="1">
      <alignment horizontal="left" vertical="center" wrapText="1"/>
    </xf>
    <xf numFmtId="0" fontId="5" fillId="21" borderId="7" xfId="0" applyFont="1" applyFill="1" applyBorder="1" applyAlignment="1" applyProtection="1">
      <alignment horizontal="left" vertical="center" wrapText="1" indent="1"/>
      <protection locked="0"/>
    </xf>
    <xf numFmtId="0" fontId="5" fillId="21" borderId="34" xfId="0" applyFont="1" applyFill="1" applyBorder="1" applyAlignment="1" applyProtection="1">
      <alignment horizontal="left" vertical="center" wrapText="1" indent="1"/>
      <protection locked="0"/>
    </xf>
    <xf numFmtId="0" fontId="6" fillId="12" borderId="21" xfId="0" applyFont="1" applyFill="1" applyBorder="1" applyAlignment="1" applyProtection="1">
      <alignment horizontal="center" vertical="center" wrapText="1"/>
    </xf>
    <xf numFmtId="0" fontId="0" fillId="12" borderId="26" xfId="0" applyFill="1" applyBorder="1" applyAlignment="1" applyProtection="1">
      <alignment horizontal="center" vertical="center"/>
    </xf>
    <xf numFmtId="0" fontId="5" fillId="21" borderId="7" xfId="0" applyFont="1" applyFill="1" applyBorder="1" applyAlignment="1" applyProtection="1">
      <alignment horizontal="center" vertical="center" wrapText="1"/>
      <protection locked="0"/>
    </xf>
    <xf numFmtId="0" fontId="5" fillId="21" borderId="34"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xf>
    <xf numFmtId="0" fontId="6" fillId="12" borderId="2" xfId="0" applyFont="1" applyFill="1" applyBorder="1" applyAlignment="1" applyProtection="1">
      <alignment horizontal="center" vertical="center" wrapText="1"/>
    </xf>
    <xf numFmtId="0" fontId="0" fillId="12" borderId="26" xfId="0" applyFill="1" applyBorder="1" applyAlignment="1" applyProtection="1">
      <alignment horizontal="center" vertical="center" wrapText="1"/>
    </xf>
    <xf numFmtId="0" fontId="6" fillId="12" borderId="7" xfId="0" applyFont="1" applyFill="1" applyBorder="1" applyAlignment="1" applyProtection="1">
      <alignment horizontal="center" vertical="center" wrapText="1"/>
    </xf>
    <xf numFmtId="0" fontId="0" fillId="12" borderId="19" xfId="0" applyFill="1" applyBorder="1" applyAlignment="1" applyProtection="1">
      <alignment horizontal="center" vertical="center" wrapText="1"/>
    </xf>
    <xf numFmtId="0" fontId="6" fillId="12" borderId="27" xfId="0" applyFont="1" applyFill="1" applyBorder="1" applyAlignment="1" applyProtection="1">
      <alignment horizontal="center" vertical="center" wrapText="1"/>
    </xf>
    <xf numFmtId="0" fontId="6" fillId="12" borderId="35" xfId="0" applyFont="1" applyFill="1" applyBorder="1" applyAlignment="1" applyProtection="1">
      <alignment horizontal="center" vertical="center" wrapText="1"/>
    </xf>
    <xf numFmtId="0" fontId="6" fillId="12" borderId="18" xfId="0" applyFont="1" applyFill="1" applyBorder="1" applyAlignment="1" applyProtection="1">
      <alignment horizontal="center" vertical="center" wrapText="1"/>
    </xf>
    <xf numFmtId="0" fontId="6" fillId="12" borderId="36" xfId="0" applyFont="1" applyFill="1" applyBorder="1" applyAlignment="1" applyProtection="1">
      <alignment horizontal="center" vertical="center" wrapText="1"/>
    </xf>
    <xf numFmtId="0" fontId="4" fillId="12" borderId="26" xfId="0" applyFont="1" applyFill="1" applyBorder="1" applyAlignment="1" applyProtection="1">
      <alignment horizontal="center" vertical="center"/>
    </xf>
    <xf numFmtId="0" fontId="0" fillId="12" borderId="1" xfId="0" applyFill="1" applyBorder="1" applyAlignment="1" applyProtection="1">
      <alignment horizontal="center" vertical="center" wrapText="1"/>
    </xf>
    <xf numFmtId="0" fontId="0" fillId="12" borderId="18" xfId="0" applyFill="1" applyBorder="1" applyAlignment="1" applyProtection="1">
      <alignment horizontal="center" vertical="center" wrapText="1"/>
    </xf>
    <xf numFmtId="0" fontId="0" fillId="12" borderId="2" xfId="0" applyFill="1" applyBorder="1" applyAlignment="1" applyProtection="1">
      <alignment horizontal="center" vertical="center" wrapText="1"/>
    </xf>
    <xf numFmtId="0" fontId="5" fillId="15" borderId="7" xfId="0" applyFont="1" applyFill="1" applyBorder="1" applyAlignment="1">
      <alignment horizontal="left" vertical="center" indent="1"/>
    </xf>
    <xf numFmtId="0" fontId="5" fillId="15" borderId="22" xfId="0" applyFont="1" applyFill="1" applyBorder="1" applyAlignment="1">
      <alignment horizontal="left" vertical="center" indent="1"/>
    </xf>
    <xf numFmtId="0" fontId="5" fillId="15" borderId="19" xfId="0" applyFont="1" applyFill="1" applyBorder="1" applyAlignment="1">
      <alignment horizontal="left" vertical="center" indent="1"/>
    </xf>
    <xf numFmtId="0" fontId="0" fillId="0" borderId="7" xfId="0" applyBorder="1"/>
    <xf numFmtId="0" fontId="0" fillId="0" borderId="19" xfId="0" applyBorder="1"/>
    <xf numFmtId="0" fontId="0" fillId="0" borderId="12" xfId="0" applyBorder="1"/>
    <xf numFmtId="0" fontId="47" fillId="0" borderId="7" xfId="0" applyFont="1" applyFill="1" applyBorder="1" applyAlignment="1">
      <alignment horizontal="right"/>
    </xf>
    <xf numFmtId="0" fontId="47" fillId="0" borderId="19" xfId="0" applyFont="1" applyFill="1" applyBorder="1" applyAlignment="1">
      <alignment horizontal="right"/>
    </xf>
    <xf numFmtId="0" fontId="47" fillId="0" borderId="12" xfId="0" applyFont="1" applyBorder="1" applyAlignment="1">
      <alignment horizontal="center" vertical="center"/>
    </xf>
    <xf numFmtId="0" fontId="38" fillId="0" borderId="27" xfId="0" applyFont="1" applyBorder="1" applyAlignment="1">
      <alignment horizontal="center"/>
    </xf>
    <xf numFmtId="0" fontId="38" fillId="0" borderId="20" xfId="0" applyFont="1" applyBorder="1" applyAlignment="1">
      <alignment horizontal="center"/>
    </xf>
    <xf numFmtId="0" fontId="38" fillId="0" borderId="18" xfId="0" applyFont="1" applyBorder="1" applyAlignment="1">
      <alignment horizontal="center"/>
    </xf>
    <xf numFmtId="0" fontId="38" fillId="0" borderId="14" xfId="0" applyFont="1" applyBorder="1" applyAlignment="1">
      <alignment horizontal="center"/>
    </xf>
    <xf numFmtId="0" fontId="0" fillId="0" borderId="12" xfId="0" applyBorder="1" applyAlignment="1">
      <alignment horizontal="center"/>
    </xf>
    <xf numFmtId="0" fontId="6" fillId="12" borderId="39" xfId="0" applyFont="1" applyFill="1" applyBorder="1" applyAlignment="1" applyProtection="1">
      <alignment horizontal="left" vertical="center" wrapText="1"/>
    </xf>
    <xf numFmtId="0" fontId="6" fillId="12" borderId="2" xfId="0" applyFont="1" applyFill="1" applyBorder="1" applyAlignment="1" applyProtection="1">
      <alignment horizontal="left" vertical="center" wrapText="1"/>
    </xf>
    <xf numFmtId="0" fontId="52" fillId="0" borderId="7" xfId="0" applyFont="1" applyBorder="1" applyAlignment="1">
      <alignment wrapText="1"/>
    </xf>
    <xf numFmtId="0" fontId="52" fillId="0" borderId="19" xfId="0" applyFont="1" applyBorder="1"/>
    <xf numFmtId="0" fontId="52" fillId="0" borderId="7" xfId="0" applyFont="1" applyBorder="1"/>
    <xf numFmtId="0" fontId="52" fillId="0" borderId="7" xfId="0" applyFont="1" applyBorder="1" applyAlignment="1">
      <alignment horizontal="left"/>
    </xf>
    <xf numFmtId="0" fontId="52" fillId="0" borderId="22" xfId="0" applyFont="1" applyBorder="1" applyAlignment="1">
      <alignment horizontal="left"/>
    </xf>
    <xf numFmtId="0" fontId="52" fillId="0" borderId="19" xfId="0" applyFont="1" applyBorder="1" applyAlignment="1">
      <alignment horizontal="left"/>
    </xf>
    <xf numFmtId="0" fontId="2" fillId="0" borderId="57" xfId="0" applyFont="1" applyBorder="1" applyAlignment="1">
      <alignment horizontal="left" wrapText="1"/>
    </xf>
    <xf numFmtId="0" fontId="2" fillId="0" borderId="56" xfId="0" applyFont="1" applyBorder="1" applyAlignment="1">
      <alignment horizontal="left" wrapText="1"/>
    </xf>
    <xf numFmtId="0" fontId="9" fillId="0" borderId="0" xfId="0" applyFont="1" applyFill="1" applyBorder="1" applyAlignment="1" applyProtection="1">
      <alignment horizontal="left" vertical="center"/>
    </xf>
    <xf numFmtId="0" fontId="0" fillId="0" borderId="27"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5" fillId="0" borderId="44" xfId="0" applyFont="1" applyFill="1" applyBorder="1" applyAlignment="1" applyProtection="1">
      <alignment horizontal="left" vertical="center" wrapText="1"/>
    </xf>
    <xf numFmtId="0" fontId="5" fillId="0" borderId="4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7"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6" fillId="12" borderId="32" xfId="0" applyFont="1" applyFill="1" applyBorder="1" applyAlignment="1" applyProtection="1">
      <alignment horizontal="center" vertical="center" wrapText="1"/>
    </xf>
    <xf numFmtId="0" fontId="6" fillId="12" borderId="43" xfId="0" applyFont="1" applyFill="1" applyBorder="1" applyAlignment="1" applyProtection="1">
      <alignment horizontal="center" vertical="center" wrapText="1"/>
    </xf>
    <xf numFmtId="0" fontId="6" fillId="12" borderId="42" xfId="0" applyFont="1" applyFill="1" applyBorder="1" applyAlignment="1" applyProtection="1">
      <alignment horizontal="center" vertical="center" wrapText="1"/>
    </xf>
    <xf numFmtId="0" fontId="6" fillId="0" borderId="47"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169" fontId="6" fillId="3" borderId="7" xfId="0" applyNumberFormat="1" applyFont="1" applyFill="1" applyBorder="1" applyAlignment="1" applyProtection="1">
      <alignment horizontal="right" vertical="center" wrapText="1"/>
    </xf>
    <xf numFmtId="169" fontId="6" fillId="3" borderId="19" xfId="0" applyNumberFormat="1" applyFont="1" applyFill="1" applyBorder="1" applyAlignment="1" applyProtection="1">
      <alignment horizontal="right" vertical="center" wrapText="1"/>
    </xf>
    <xf numFmtId="0" fontId="5" fillId="0" borderId="47"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37" fillId="25" borderId="68" xfId="0" applyFont="1" applyFill="1" applyBorder="1" applyAlignment="1">
      <alignment horizontal="center" vertical="center" wrapText="1"/>
    </xf>
    <xf numFmtId="0" fontId="37" fillId="25" borderId="0"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6" fillId="12" borderId="41" xfId="0" applyFont="1" applyFill="1" applyBorder="1" applyAlignment="1" applyProtection="1">
      <alignment horizontal="center" vertical="center" wrapText="1"/>
    </xf>
    <xf numFmtId="0" fontId="6" fillId="12" borderId="15" xfId="0" applyFont="1" applyFill="1" applyBorder="1" applyAlignment="1" applyProtection="1">
      <alignment horizontal="center" vertical="center" wrapText="1"/>
    </xf>
    <xf numFmtId="0" fontId="6" fillId="12" borderId="42" xfId="0" applyFont="1" applyFill="1" applyBorder="1" applyAlignment="1" applyProtection="1">
      <alignment horizontal="center" vertical="center"/>
    </xf>
    <xf numFmtId="0" fontId="6" fillId="12" borderId="43" xfId="0" applyFont="1" applyFill="1" applyBorder="1" applyAlignment="1" applyProtection="1">
      <alignment horizontal="center" vertical="center"/>
    </xf>
    <xf numFmtId="0" fontId="6" fillId="0" borderId="40"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3" fillId="5" borderId="37" xfId="0" applyFont="1" applyFill="1" applyBorder="1" applyAlignment="1">
      <alignment horizontal="left"/>
    </xf>
    <xf numFmtId="0" fontId="53" fillId="5" borderId="38" xfId="0" applyFont="1" applyFill="1" applyBorder="1" applyAlignment="1">
      <alignment horizontal="left"/>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5" fillId="0" borderId="49"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5" fillId="0" borderId="27"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6" fillId="0" borderId="6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7" xfId="0" applyFont="1" applyBorder="1" applyAlignment="1">
      <alignment horizontal="center" vertical="center" wrapText="1"/>
    </xf>
    <xf numFmtId="0" fontId="5" fillId="0" borderId="7"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3" fillId="5" borderId="7" xfId="0" applyFont="1" applyFill="1" applyBorder="1" applyAlignment="1">
      <alignment horizontal="left" vertical="center"/>
    </xf>
    <xf numFmtId="0" fontId="53" fillId="5" borderId="22" xfId="0" applyFont="1" applyFill="1" applyBorder="1" applyAlignment="1">
      <alignment horizontal="left" vertical="center"/>
    </xf>
    <xf numFmtId="0" fontId="53" fillId="5" borderId="19" xfId="0" applyFont="1" applyFill="1" applyBorder="1" applyAlignment="1">
      <alignment horizontal="left" vertical="center"/>
    </xf>
    <xf numFmtId="0" fontId="5" fillId="0" borderId="57" xfId="0" applyFont="1" applyBorder="1" applyAlignment="1">
      <alignment horizontal="left"/>
    </xf>
    <xf numFmtId="0" fontId="5" fillId="0" borderId="56" xfId="0" applyFont="1" applyBorder="1" applyAlignment="1">
      <alignment horizontal="left"/>
    </xf>
    <xf numFmtId="0" fontId="2" fillId="0" borderId="57" xfId="0" applyFont="1" applyFill="1" applyBorder="1" applyAlignment="1">
      <alignment horizontal="left" wrapText="1"/>
    </xf>
    <xf numFmtId="0" fontId="2" fillId="0" borderId="56" xfId="0" applyFont="1" applyFill="1" applyBorder="1" applyAlignment="1">
      <alignment horizontal="left" wrapText="1"/>
    </xf>
    <xf numFmtId="0" fontId="3" fillId="0" borderId="68" xfId="0" applyFont="1" applyBorder="1"/>
    <xf numFmtId="0" fontId="33" fillId="5" borderId="27" xfId="0" applyFont="1" applyFill="1" applyBorder="1" applyAlignment="1">
      <alignment horizontal="left" vertical="center"/>
    </xf>
    <xf numFmtId="0" fontId="33" fillId="5" borderId="1" xfId="0" applyFont="1" applyFill="1" applyBorder="1" applyAlignment="1">
      <alignment horizontal="left" vertical="center"/>
    </xf>
    <xf numFmtId="0" fontId="6" fillId="10" borderId="7" xfId="0" applyFont="1" applyFill="1" applyBorder="1" applyAlignment="1">
      <alignment horizontal="left" vertical="center" indent="1"/>
    </xf>
    <xf numFmtId="0" fontId="6" fillId="10" borderId="22" xfId="0" applyFont="1" applyFill="1" applyBorder="1" applyAlignment="1">
      <alignment horizontal="left" vertical="center" indent="1"/>
    </xf>
    <xf numFmtId="0" fontId="6" fillId="10" borderId="19" xfId="0" applyFont="1" applyFill="1" applyBorder="1" applyAlignment="1">
      <alignment horizontal="left" vertical="center" indent="1"/>
    </xf>
    <xf numFmtId="0" fontId="33" fillId="5" borderId="6" xfId="0" applyFont="1" applyFill="1" applyBorder="1" applyAlignment="1">
      <alignment horizontal="left" vertical="center"/>
    </xf>
    <xf numFmtId="0" fontId="33" fillId="5" borderId="0" xfId="0" applyFont="1" applyFill="1" applyBorder="1" applyAlignment="1">
      <alignment horizontal="left" vertical="center"/>
    </xf>
    <xf numFmtId="3" fontId="6" fillId="0" borderId="0"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15" borderId="7" xfId="0" applyFont="1" applyFill="1" applyBorder="1" applyAlignment="1">
      <alignment horizontal="left" vertical="center"/>
    </xf>
    <xf numFmtId="0" fontId="5" fillId="15" borderId="22" xfId="0" applyFont="1" applyFill="1" applyBorder="1" applyAlignment="1">
      <alignment horizontal="left" vertical="center"/>
    </xf>
    <xf numFmtId="0" fontId="5" fillId="15" borderId="19" xfId="0" applyFont="1" applyFill="1" applyBorder="1" applyAlignment="1">
      <alignment horizontal="left" vertical="center"/>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36" xfId="0" applyFont="1" applyBorder="1" applyAlignment="1">
      <alignment horizontal="left" vertical="center" wrapText="1"/>
    </xf>
    <xf numFmtId="0" fontId="4" fillId="8" borderId="0" xfId="0" applyFont="1" applyFill="1"/>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5" fillId="0" borderId="27" xfId="0" applyFont="1" applyBorder="1" applyAlignment="1">
      <alignment horizontal="left" vertical="center" wrapText="1"/>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7"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17" fillId="25" borderId="48" xfId="0" applyFont="1" applyFill="1" applyBorder="1" applyAlignment="1" applyProtection="1">
      <alignment horizontal="left"/>
    </xf>
    <xf numFmtId="0" fontId="17" fillId="25" borderId="0" xfId="0" applyFont="1" applyFill="1" applyBorder="1" applyAlignment="1" applyProtection="1">
      <alignment horizontal="left"/>
    </xf>
    <xf numFmtId="0" fontId="5" fillId="0" borderId="0" xfId="0" applyFont="1" applyAlignment="1" applyProtection="1">
      <alignment horizontal="left" vertical="center" wrapText="1"/>
    </xf>
    <xf numFmtId="14" fontId="5" fillId="0" borderId="2" xfId="0" applyNumberFormat="1"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0" xfId="0" applyFont="1" applyAlignment="1" applyProtection="1">
      <alignment horizontal="left" wrapText="1"/>
    </xf>
    <xf numFmtId="0" fontId="5" fillId="0" borderId="0" xfId="0" applyFont="1" applyFill="1" applyBorder="1" applyAlignment="1" applyProtection="1">
      <alignment horizontal="left" wrapText="1"/>
    </xf>
    <xf numFmtId="0" fontId="57" fillId="0" borderId="0" xfId="0" applyFont="1" applyAlignment="1">
      <alignment horizontal="center"/>
    </xf>
    <xf numFmtId="0" fontId="3" fillId="0" borderId="2" xfId="0" applyFont="1" applyBorder="1" applyAlignment="1">
      <alignment horizontal="left"/>
    </xf>
    <xf numFmtId="0" fontId="7" fillId="0" borderId="54" xfId="0" applyFont="1" applyBorder="1" applyAlignment="1">
      <alignment horizontal="left" vertical="center"/>
    </xf>
    <xf numFmtId="0" fontId="7" fillId="0" borderId="57" xfId="0" applyFont="1" applyBorder="1" applyAlignment="1">
      <alignment horizontal="left" vertical="center"/>
    </xf>
    <xf numFmtId="0" fontId="7" fillId="0" borderId="0" xfId="0" applyFont="1" applyBorder="1" applyAlignment="1">
      <alignment horizontal="left" vertical="center"/>
    </xf>
    <xf numFmtId="166" fontId="5" fillId="0" borderId="87" xfId="0" applyNumberFormat="1" applyFont="1" applyBorder="1" applyAlignment="1">
      <alignment horizontal="center" vertical="top"/>
    </xf>
    <xf numFmtId="166" fontId="5" fillId="0" borderId="52" xfId="0" applyNumberFormat="1" applyFont="1" applyBorder="1" applyAlignment="1">
      <alignment horizontal="center" vertical="top"/>
    </xf>
    <xf numFmtId="166" fontId="5" fillId="0" borderId="80" xfId="0" applyNumberFormat="1" applyFont="1" applyBorder="1" applyAlignment="1">
      <alignment horizontal="center" vertical="top"/>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0" borderId="80" xfId="0" applyFont="1" applyBorder="1" applyAlignment="1">
      <alignment horizontal="center" vertical="center"/>
    </xf>
    <xf numFmtId="0" fontId="5" fillId="0" borderId="87" xfId="0" applyFont="1" applyBorder="1" applyAlignment="1">
      <alignment horizontal="center" vertical="top"/>
    </xf>
    <xf numFmtId="0" fontId="5" fillId="0" borderId="52" xfId="0" applyFont="1" applyBorder="1" applyAlignment="1">
      <alignment horizontal="center" vertical="top"/>
    </xf>
    <xf numFmtId="0" fontId="5" fillId="0" borderId="80" xfId="0" applyFont="1" applyBorder="1" applyAlignment="1">
      <alignment horizontal="center" vertical="top"/>
    </xf>
    <xf numFmtId="0" fontId="53" fillId="5" borderId="6" xfId="0" applyFont="1" applyFill="1" applyBorder="1" applyAlignment="1">
      <alignment horizontal="left"/>
    </xf>
    <xf numFmtId="0" fontId="53" fillId="5" borderId="0" xfId="0" applyFont="1" applyFill="1" applyBorder="1" applyAlignment="1">
      <alignment horizontal="left"/>
    </xf>
    <xf numFmtId="49" fontId="7" fillId="0" borderId="12" xfId="0" applyNumberFormat="1" applyFont="1" applyBorder="1" applyAlignment="1" applyProtection="1">
      <alignment horizontal="left" vertical="top" wrapText="1"/>
    </xf>
    <xf numFmtId="0" fontId="6" fillId="0" borderId="2"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5" fillId="0" borderId="6"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5" fillId="0" borderId="2" xfId="0" applyFont="1" applyBorder="1" applyAlignment="1" applyProtection="1">
      <alignment horizontal="center" wrapText="1"/>
    </xf>
    <xf numFmtId="0" fontId="5" fillId="0" borderId="1" xfId="0" applyFont="1" applyBorder="1" applyAlignment="1" applyProtection="1">
      <alignment horizontal="left" vertical="center" wrapText="1"/>
    </xf>
  </cellXfs>
  <cellStyles count="12">
    <cellStyle name="Comma" xfId="6" builtinId="3"/>
    <cellStyle name="Correto 2" xfId="2"/>
    <cellStyle name="Currency 2" xfId="3"/>
    <cellStyle name="Currency 2 2" xfId="4"/>
    <cellStyle name="Good" xfId="1" builtinId="26"/>
    <cellStyle name="Incorreto 2" xfId="5"/>
    <cellStyle name="Milliers 2" xfId="7"/>
    <cellStyle name="Neutro 2" xfId="8"/>
    <cellStyle name="Normal" xfId="0" builtinId="0"/>
    <cellStyle name="Normal 10" xfId="9"/>
    <cellStyle name="Normal 2" xfId="10"/>
    <cellStyle name="Percent" xfId="11" builtinId="5"/>
  </cellStyles>
  <dxfs count="16">
    <dxf>
      <font>
        <condense val="0"/>
        <extend val="0"/>
        <color indexed="22"/>
      </font>
    </dxf>
    <dxf>
      <font>
        <condense val="0"/>
        <extend val="0"/>
        <color indexed="22"/>
      </font>
    </dxf>
    <dxf>
      <font>
        <b val="0"/>
        <i val="0"/>
        <condense val="0"/>
        <extend val="0"/>
        <color indexed="10"/>
      </font>
    </dxf>
    <dxf>
      <font>
        <b/>
        <i val="0"/>
        <condense val="0"/>
        <extend val="0"/>
        <color indexed="10"/>
      </font>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
      <font>
        <b/>
        <i val="0"/>
        <color auto="1"/>
      </font>
      <fill>
        <patternFill patternType="none">
          <fgColor indexed="64"/>
          <bgColor indexed="65"/>
        </patternFill>
      </fill>
      <border>
        <left style="thin">
          <color indexed="64"/>
        </left>
        <right style="thin">
          <color indexed="64"/>
        </right>
        <top style="thin">
          <color indexed="64"/>
        </top>
        <bottom style="thin">
          <color indexed="64"/>
        </bottom>
      </border>
    </dxf>
    <dxf>
      <font>
        <b val="0"/>
        <i val="0"/>
        <color theme="0" tint="-0.249977111117893"/>
      </font>
      <fill>
        <patternFill patternType="none">
          <fgColor indexed="64"/>
          <bgColor indexed="6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NTOR%20Angola%20P6%20Periodic%20Reporting%20and%20Cash%20Request%2031Oct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1. Program Outcomes &amp; Impact"/>
      <sheetName val="2. Program Progress Outputs"/>
      <sheetName val="3. Grant Management"/>
      <sheetName val="4.A Financial Data Summary"/>
      <sheetName val="4.B Total Cash Outflow"/>
      <sheetName val="5A. Cash Reconcilation"/>
      <sheetName val="5B. Cash Request"/>
      <sheetName val="6. Performance Analysis"/>
      <sheetName val="Check List"/>
      <sheetName val="7. Cash Request Authorization"/>
      <sheetName val="8. EF Review"/>
    </sheetNames>
    <sheetDataSet>
      <sheetData sheetId="0"/>
      <sheetData sheetId="1"/>
      <sheetData sheetId="2"/>
      <sheetData sheetId="3"/>
      <sheetData sheetId="4"/>
      <sheetData sheetId="5"/>
      <sheetData sheetId="6">
        <row r="24">
          <cell r="M24">
            <v>777774.00579999993</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A3:M53"/>
  <sheetViews>
    <sheetView showGridLines="0" view="pageLayout" topLeftCell="A19" zoomScale="115" workbookViewId="0">
      <selection activeCell="A50" sqref="A50"/>
    </sheetView>
  </sheetViews>
  <sheetFormatPr baseColWidth="10" defaultColWidth="9" defaultRowHeight="15" x14ac:dyDescent="0"/>
  <sheetData>
    <row r="3" spans="1:13" s="317" customFormat="1" ht="20">
      <c r="A3" s="525" t="s">
        <v>181</v>
      </c>
      <c r="B3" s="526"/>
      <c r="C3" s="526"/>
      <c r="D3" s="526"/>
      <c r="E3" s="526"/>
      <c r="F3" s="526"/>
      <c r="G3" s="526"/>
      <c r="H3" s="526"/>
      <c r="I3" s="526"/>
      <c r="J3" s="526"/>
      <c r="K3" s="526"/>
      <c r="L3" s="526"/>
      <c r="M3" s="526"/>
    </row>
    <row r="5" spans="1:13" ht="65" customHeight="1">
      <c r="A5" s="529" t="s">
        <v>219</v>
      </c>
      <c r="B5" s="529"/>
      <c r="C5" s="529"/>
      <c r="D5" s="529"/>
      <c r="E5" s="529"/>
      <c r="F5" s="529"/>
      <c r="G5" s="529"/>
      <c r="H5" s="529"/>
      <c r="I5" s="529"/>
      <c r="J5" s="529"/>
      <c r="K5" s="529"/>
      <c r="L5" s="529"/>
    </row>
    <row r="6" spans="1:13" s="370" customFormat="1" ht="34" customHeight="1">
      <c r="A6" s="529" t="s">
        <v>218</v>
      </c>
      <c r="B6" s="529"/>
      <c r="C6" s="529"/>
      <c r="D6" s="529"/>
      <c r="E6" s="529"/>
      <c r="F6" s="529"/>
      <c r="G6" s="529"/>
      <c r="H6" s="529"/>
      <c r="I6" s="529"/>
      <c r="J6" s="529"/>
      <c r="K6" s="529"/>
      <c r="L6" s="529"/>
    </row>
    <row r="7" spans="1:13" ht="34" customHeight="1">
      <c r="A7" s="529" t="s">
        <v>220</v>
      </c>
      <c r="B7" s="529"/>
      <c r="C7" s="529"/>
      <c r="D7" s="529"/>
      <c r="E7" s="529"/>
      <c r="F7" s="529"/>
      <c r="G7" s="529"/>
      <c r="H7" s="529"/>
      <c r="I7" s="529"/>
      <c r="J7" s="529"/>
      <c r="K7" s="529"/>
      <c r="L7" s="529"/>
    </row>
    <row r="8" spans="1:13" ht="34" customHeight="1">
      <c r="A8" s="529" t="s">
        <v>221</v>
      </c>
      <c r="B8" s="529"/>
      <c r="C8" s="529"/>
      <c r="D8" s="529"/>
      <c r="E8" s="529"/>
      <c r="F8" s="529"/>
      <c r="G8" s="529"/>
      <c r="H8" s="529"/>
      <c r="I8" s="529"/>
      <c r="J8" s="529"/>
      <c r="K8" s="529"/>
      <c r="L8" s="529"/>
    </row>
    <row r="9" spans="1:13" ht="17" customHeight="1">
      <c r="A9" s="532" t="s">
        <v>222</v>
      </c>
      <c r="B9" s="532"/>
      <c r="C9" s="532"/>
      <c r="D9" s="532"/>
      <c r="E9" s="532"/>
      <c r="F9" s="532"/>
      <c r="G9" s="532"/>
      <c r="H9" s="532"/>
      <c r="I9" s="532"/>
      <c r="J9" s="532"/>
      <c r="K9" s="532"/>
      <c r="L9" s="532"/>
    </row>
    <row r="10" spans="1:13" s="404" customFormat="1" ht="31" customHeight="1">
      <c r="A10" s="533" t="s">
        <v>173</v>
      </c>
      <c r="B10" s="533"/>
      <c r="C10" s="533"/>
      <c r="D10" s="533"/>
      <c r="E10" s="533"/>
      <c r="F10" s="533"/>
      <c r="G10" s="533"/>
      <c r="H10" s="533"/>
      <c r="I10" s="533"/>
      <c r="J10" s="533"/>
      <c r="K10" s="533"/>
      <c r="L10" s="533"/>
    </row>
    <row r="11" spans="1:13">
      <c r="A11" s="528" t="s">
        <v>167</v>
      </c>
      <c r="B11" s="528"/>
      <c r="C11" s="528"/>
      <c r="D11" s="528"/>
      <c r="E11" s="528"/>
      <c r="F11" s="528"/>
      <c r="G11" s="528"/>
      <c r="H11" s="528"/>
      <c r="I11" s="528"/>
      <c r="J11" s="528"/>
      <c r="K11" s="528"/>
      <c r="L11" s="528"/>
    </row>
    <row r="12" spans="1:13" s="370" customFormat="1"/>
    <row r="14" spans="1:13" ht="15" customHeight="1"/>
    <row r="15" spans="1:13" ht="17">
      <c r="A15" s="525" t="s">
        <v>141</v>
      </c>
      <c r="B15" s="526"/>
      <c r="C15" s="526"/>
      <c r="D15" s="526"/>
      <c r="E15" s="526"/>
      <c r="F15" s="526"/>
      <c r="G15" s="526"/>
      <c r="H15" s="526"/>
      <c r="I15" s="526"/>
      <c r="J15" s="526"/>
      <c r="K15" s="526"/>
      <c r="L15" s="526"/>
      <c r="M15" s="526"/>
    </row>
    <row r="16" spans="1:13">
      <c r="A16" s="375"/>
      <c r="B16" s="225"/>
      <c r="C16" s="225"/>
      <c r="D16" s="225"/>
      <c r="E16" s="225"/>
      <c r="F16" s="225"/>
      <c r="G16" s="225"/>
      <c r="H16" s="225"/>
      <c r="I16" s="225"/>
      <c r="J16" s="225"/>
      <c r="K16" s="225"/>
      <c r="L16" s="225"/>
      <c r="M16" s="225"/>
    </row>
    <row r="17" spans="1:13">
      <c r="A17" s="375" t="s">
        <v>149</v>
      </c>
      <c r="B17" s="375"/>
      <c r="C17" s="375"/>
      <c r="D17" s="225"/>
      <c r="E17" s="225"/>
      <c r="F17" s="225"/>
      <c r="G17" s="225"/>
      <c r="H17" s="225"/>
      <c r="I17" s="225"/>
      <c r="J17" s="225"/>
      <c r="K17" s="225"/>
      <c r="L17" s="225"/>
      <c r="M17" s="225"/>
    </row>
    <row r="18" spans="1:13">
      <c r="A18" s="530" t="s">
        <v>169</v>
      </c>
      <c r="B18" s="530" t="s">
        <v>168</v>
      </c>
      <c r="C18" s="225"/>
      <c r="D18" s="225"/>
      <c r="E18" s="225"/>
      <c r="F18" s="225"/>
      <c r="G18" s="225"/>
      <c r="H18" s="225"/>
      <c r="I18" s="225"/>
      <c r="J18" s="225"/>
      <c r="K18" s="225"/>
      <c r="L18" s="225"/>
      <c r="M18" s="225"/>
    </row>
    <row r="19" spans="1:13" ht="16">
      <c r="A19" s="531"/>
      <c r="B19" s="531"/>
      <c r="C19" s="376" t="s">
        <v>145</v>
      </c>
      <c r="D19" s="376"/>
      <c r="E19" s="378"/>
      <c r="F19" s="378"/>
      <c r="G19" s="378"/>
      <c r="H19" s="378"/>
      <c r="I19" s="534" t="s">
        <v>150</v>
      </c>
      <c r="J19" s="534"/>
      <c r="K19" s="534"/>
      <c r="L19" s="534"/>
      <c r="M19" s="534"/>
    </row>
    <row r="20" spans="1:13" ht="16">
      <c r="A20" s="379" t="s">
        <v>225</v>
      </c>
      <c r="B20" s="380" t="s">
        <v>34</v>
      </c>
      <c r="C20" s="377" t="s">
        <v>146</v>
      </c>
      <c r="D20" s="377"/>
      <c r="E20" s="225"/>
      <c r="F20" s="225"/>
      <c r="G20" s="225"/>
      <c r="H20" s="225"/>
      <c r="I20" s="523"/>
      <c r="J20" s="523"/>
      <c r="K20" s="523"/>
      <c r="L20" s="523"/>
      <c r="M20" s="523"/>
    </row>
    <row r="21" spans="1:13" ht="16">
      <c r="A21" s="379" t="s">
        <v>225</v>
      </c>
      <c r="B21" s="380" t="s">
        <v>34</v>
      </c>
      <c r="C21" s="377" t="s">
        <v>148</v>
      </c>
      <c r="D21" s="377"/>
      <c r="E21" s="225"/>
      <c r="F21" s="225"/>
      <c r="G21" s="225"/>
      <c r="H21" s="225"/>
      <c r="I21" s="523"/>
      <c r="J21" s="523"/>
      <c r="K21" s="523"/>
      <c r="L21" s="523"/>
      <c r="M21" s="523"/>
    </row>
    <row r="22" spans="1:13" ht="16">
      <c r="A22" s="379" t="s">
        <v>226</v>
      </c>
      <c r="B22" s="380" t="s">
        <v>34</v>
      </c>
      <c r="C22" s="377" t="s">
        <v>147</v>
      </c>
      <c r="D22" s="377"/>
      <c r="E22" s="377"/>
      <c r="F22" s="225"/>
      <c r="G22" s="225"/>
      <c r="H22" s="225"/>
      <c r="I22" s="523"/>
      <c r="J22" s="523"/>
      <c r="K22" s="523"/>
      <c r="L22" s="523"/>
      <c r="M22" s="523"/>
    </row>
    <row r="23" spans="1:13" ht="16">
      <c r="A23" s="379" t="s">
        <v>226</v>
      </c>
      <c r="B23" s="380" t="s">
        <v>34</v>
      </c>
      <c r="C23" s="377" t="s">
        <v>174</v>
      </c>
      <c r="D23" s="377"/>
      <c r="E23" s="377"/>
      <c r="F23" s="377"/>
      <c r="G23" s="377"/>
      <c r="H23" s="377"/>
      <c r="I23" s="523"/>
      <c r="J23" s="523"/>
      <c r="K23" s="523"/>
      <c r="L23" s="523"/>
      <c r="M23" s="523"/>
    </row>
    <row r="24" spans="1:13" s="405" customFormat="1" ht="16">
      <c r="A24" s="379" t="s">
        <v>226</v>
      </c>
      <c r="B24" s="380" t="s">
        <v>34</v>
      </c>
      <c r="C24" s="377" t="s">
        <v>179</v>
      </c>
      <c r="D24" s="377"/>
      <c r="E24" s="377"/>
      <c r="F24" s="377"/>
      <c r="G24" s="377"/>
      <c r="H24" s="377"/>
      <c r="I24" s="523"/>
      <c r="J24" s="523"/>
      <c r="K24" s="523"/>
      <c r="L24" s="523"/>
      <c r="M24" s="523"/>
    </row>
    <row r="25" spans="1:13" ht="16">
      <c r="A25" s="379" t="s">
        <v>226</v>
      </c>
      <c r="B25" s="380" t="s">
        <v>34</v>
      </c>
      <c r="C25" s="377" t="s">
        <v>175</v>
      </c>
      <c r="D25" s="377"/>
      <c r="E25" s="377"/>
      <c r="F25" s="377"/>
      <c r="G25" s="377"/>
      <c r="H25" s="377"/>
      <c r="I25" s="523"/>
      <c r="J25" s="523"/>
      <c r="K25" s="523"/>
      <c r="L25" s="523"/>
      <c r="M25" s="523"/>
    </row>
    <row r="26" spans="1:13" s="405" customFormat="1" ht="16">
      <c r="A26" s="379"/>
      <c r="B26" s="380"/>
      <c r="C26" s="377"/>
      <c r="D26" s="377"/>
      <c r="E26" s="377"/>
      <c r="F26" s="377"/>
      <c r="G26" s="377"/>
      <c r="H26" s="377"/>
      <c r="I26" s="407"/>
      <c r="J26" s="407"/>
      <c r="K26" s="407"/>
      <c r="L26" s="407"/>
      <c r="M26" s="407"/>
    </row>
    <row r="27" spans="1:13" s="405" customFormat="1" ht="16">
      <c r="A27" s="379"/>
      <c r="B27" s="380"/>
      <c r="C27" s="377"/>
      <c r="D27" s="377"/>
      <c r="E27" s="377"/>
      <c r="F27" s="377"/>
      <c r="G27" s="377"/>
      <c r="H27" s="377"/>
      <c r="I27" s="407"/>
      <c r="J27" s="407"/>
      <c r="K27" s="407"/>
      <c r="L27" s="407"/>
      <c r="M27" s="407"/>
    </row>
    <row r="28" spans="1:13" s="405" customFormat="1" ht="16">
      <c r="A28" s="379"/>
      <c r="B28" s="380"/>
      <c r="C28" s="377"/>
      <c r="D28" s="377"/>
      <c r="E28" s="377"/>
      <c r="F28" s="377"/>
      <c r="G28" s="377"/>
      <c r="H28" s="377"/>
      <c r="I28" s="407"/>
      <c r="J28" s="407"/>
      <c r="K28" s="407"/>
      <c r="L28" s="407"/>
      <c r="M28" s="407"/>
    </row>
    <row r="29" spans="1:13" ht="16">
      <c r="A29" s="375"/>
      <c r="B29" s="381"/>
      <c r="C29" s="225"/>
      <c r="D29" s="225"/>
      <c r="E29" s="225"/>
      <c r="F29" s="225"/>
      <c r="G29" s="225"/>
      <c r="H29" s="225"/>
      <c r="I29" s="527"/>
      <c r="J29" s="527"/>
      <c r="K29" s="527"/>
      <c r="L29" s="527"/>
      <c r="M29" s="527"/>
    </row>
    <row r="30" spans="1:13" ht="16">
      <c r="A30" s="382"/>
      <c r="B30" s="383"/>
      <c r="C30" s="376" t="s">
        <v>118</v>
      </c>
      <c r="D30" s="376"/>
      <c r="E30" s="376"/>
      <c r="F30" s="378"/>
      <c r="G30" s="378"/>
      <c r="H30" s="378"/>
      <c r="I30" s="524" t="s">
        <v>150</v>
      </c>
      <c r="J30" s="524"/>
      <c r="K30" s="524"/>
      <c r="L30" s="524"/>
      <c r="M30" s="524"/>
    </row>
    <row r="31" spans="1:13" ht="16">
      <c r="A31" s="379" t="s">
        <v>226</v>
      </c>
      <c r="B31" s="380" t="s">
        <v>34</v>
      </c>
      <c r="C31" s="377" t="s">
        <v>142</v>
      </c>
      <c r="D31" s="377"/>
      <c r="E31" s="377"/>
      <c r="F31" s="377"/>
      <c r="G31" s="377"/>
      <c r="H31" s="377"/>
      <c r="I31" s="523"/>
      <c r="J31" s="523"/>
      <c r="K31" s="523"/>
      <c r="L31" s="523"/>
      <c r="M31" s="523"/>
    </row>
    <row r="32" spans="1:13" ht="16">
      <c r="A32" s="379" t="s">
        <v>225</v>
      </c>
      <c r="B32" s="380" t="s">
        <v>34</v>
      </c>
      <c r="C32" s="377" t="s">
        <v>180</v>
      </c>
      <c r="D32" s="377"/>
      <c r="E32" s="377"/>
      <c r="F32" s="377"/>
      <c r="G32" s="377"/>
      <c r="H32" s="377"/>
      <c r="I32" s="523" t="s">
        <v>227</v>
      </c>
      <c r="J32" s="523"/>
      <c r="K32" s="523"/>
      <c r="L32" s="523"/>
      <c r="M32" s="523"/>
    </row>
    <row r="33" spans="1:13" ht="16">
      <c r="A33" s="379" t="s">
        <v>225</v>
      </c>
      <c r="B33" s="380" t="s">
        <v>34</v>
      </c>
      <c r="C33" s="377" t="s">
        <v>176</v>
      </c>
      <c r="D33" s="377"/>
      <c r="E33" s="377"/>
      <c r="F33" s="377"/>
      <c r="G33" s="377"/>
      <c r="H33" s="377"/>
      <c r="I33" s="523"/>
      <c r="J33" s="523"/>
      <c r="K33" s="523"/>
      <c r="L33" s="523"/>
      <c r="M33" s="523"/>
    </row>
    <row r="34" spans="1:13" ht="16">
      <c r="B34" s="406"/>
      <c r="I34" s="523"/>
      <c r="J34" s="523"/>
      <c r="K34" s="523"/>
      <c r="L34" s="523"/>
      <c r="M34" s="523"/>
    </row>
    <row r="35" spans="1:13" ht="16">
      <c r="A35" s="382"/>
      <c r="B35" s="383"/>
      <c r="C35" s="376" t="s">
        <v>143</v>
      </c>
      <c r="D35" s="378"/>
      <c r="E35" s="378"/>
      <c r="F35" s="378"/>
      <c r="G35" s="378"/>
      <c r="H35" s="378"/>
      <c r="I35" s="524" t="s">
        <v>150</v>
      </c>
      <c r="J35" s="524"/>
      <c r="K35" s="524"/>
      <c r="L35" s="524"/>
      <c r="M35" s="524"/>
    </row>
    <row r="36" spans="1:13" ht="16">
      <c r="A36" s="379" t="s">
        <v>226</v>
      </c>
      <c r="B36" s="380" t="s">
        <v>34</v>
      </c>
      <c r="C36" s="377" t="s">
        <v>172</v>
      </c>
      <c r="D36" s="377"/>
      <c r="E36" s="377"/>
      <c r="F36" s="377"/>
      <c r="G36" s="377"/>
      <c r="H36" s="377"/>
      <c r="I36" s="523"/>
      <c r="J36" s="523"/>
      <c r="K36" s="523"/>
      <c r="L36" s="523"/>
      <c r="M36" s="523"/>
    </row>
    <row r="37" spans="1:13" ht="16">
      <c r="A37" s="379" t="s">
        <v>225</v>
      </c>
      <c r="B37" s="380" t="s">
        <v>34</v>
      </c>
      <c r="C37" s="377" t="s">
        <v>119</v>
      </c>
      <c r="D37" s="377"/>
      <c r="E37" s="377"/>
      <c r="F37" s="377"/>
      <c r="G37" s="377"/>
      <c r="H37" s="377"/>
      <c r="I37" s="523"/>
      <c r="J37" s="523"/>
      <c r="K37" s="523"/>
      <c r="L37" s="523"/>
      <c r="M37" s="523"/>
    </row>
    <row r="38" spans="1:13" ht="16">
      <c r="A38" s="379" t="s">
        <v>226</v>
      </c>
      <c r="B38" s="380" t="s">
        <v>34</v>
      </c>
      <c r="C38" s="377" t="s">
        <v>224</v>
      </c>
      <c r="D38" s="377"/>
      <c r="E38" s="377"/>
      <c r="F38" s="377"/>
      <c r="G38" s="377"/>
      <c r="H38" s="377"/>
      <c r="I38" s="523"/>
      <c r="J38" s="523"/>
      <c r="K38" s="523"/>
      <c r="L38" s="523"/>
      <c r="M38" s="523"/>
    </row>
    <row r="39" spans="1:13" ht="16">
      <c r="A39" s="379" t="s">
        <v>225</v>
      </c>
      <c r="B39" s="380" t="s">
        <v>34</v>
      </c>
      <c r="C39" s="377" t="s">
        <v>120</v>
      </c>
      <c r="D39" s="377"/>
      <c r="E39" s="377"/>
      <c r="F39" s="377"/>
      <c r="G39" s="377"/>
      <c r="H39" s="377"/>
      <c r="I39" s="523"/>
      <c r="J39" s="523"/>
      <c r="K39" s="523"/>
      <c r="L39" s="523"/>
      <c r="M39" s="523"/>
    </row>
    <row r="40" spans="1:13" s="405" customFormat="1" ht="16">
      <c r="A40" s="379" t="s">
        <v>226</v>
      </c>
      <c r="B40" s="380" t="s">
        <v>34</v>
      </c>
      <c r="C40" s="377" t="s">
        <v>223</v>
      </c>
      <c r="D40" s="377"/>
      <c r="E40" s="377"/>
      <c r="F40" s="377"/>
      <c r="G40" s="377"/>
      <c r="H40" s="377"/>
      <c r="I40" s="523"/>
      <c r="J40" s="523"/>
      <c r="K40" s="523"/>
      <c r="L40" s="523"/>
      <c r="M40" s="523"/>
    </row>
    <row r="41" spans="1:13" ht="16">
      <c r="A41" s="379" t="s">
        <v>225</v>
      </c>
      <c r="B41" s="380" t="s">
        <v>34</v>
      </c>
      <c r="C41" s="377" t="s">
        <v>121</v>
      </c>
      <c r="D41" s="377"/>
      <c r="E41" s="377"/>
      <c r="F41" s="377"/>
      <c r="G41" s="377"/>
      <c r="H41" s="377"/>
      <c r="I41" s="523"/>
      <c r="J41" s="523"/>
      <c r="K41" s="523"/>
      <c r="L41" s="523"/>
      <c r="M41" s="523"/>
    </row>
    <row r="42" spans="1:13" ht="16">
      <c r="A42" s="379" t="s">
        <v>226</v>
      </c>
      <c r="B42" s="380" t="s">
        <v>34</v>
      </c>
      <c r="C42" s="377" t="s">
        <v>177</v>
      </c>
      <c r="D42" s="377"/>
      <c r="E42" s="377"/>
      <c r="F42" s="377"/>
      <c r="G42" s="377"/>
      <c r="H42" s="377"/>
      <c r="I42" s="523"/>
      <c r="J42" s="523"/>
      <c r="K42" s="523"/>
      <c r="L42" s="523"/>
      <c r="M42" s="523"/>
    </row>
    <row r="43" spans="1:13" ht="16">
      <c r="A43" s="379" t="s">
        <v>226</v>
      </c>
      <c r="B43" s="380" t="s">
        <v>34</v>
      </c>
      <c r="C43" s="377" t="s">
        <v>122</v>
      </c>
      <c r="D43" s="377"/>
      <c r="E43" s="377"/>
      <c r="F43" s="377"/>
      <c r="G43" s="377"/>
      <c r="H43" s="377"/>
      <c r="I43" s="523"/>
      <c r="J43" s="523"/>
      <c r="K43" s="523"/>
      <c r="L43" s="523"/>
      <c r="M43" s="523"/>
    </row>
    <row r="44" spans="1:13" ht="16">
      <c r="A44" s="377"/>
      <c r="B44" s="384"/>
      <c r="C44" s="377"/>
      <c r="D44" s="377"/>
      <c r="E44" s="377"/>
      <c r="F44" s="377"/>
      <c r="G44" s="377"/>
      <c r="H44" s="377"/>
      <c r="I44" s="523"/>
      <c r="J44" s="523"/>
      <c r="K44" s="523"/>
      <c r="L44" s="523"/>
      <c r="M44" s="523"/>
    </row>
    <row r="45" spans="1:13" ht="16">
      <c r="A45" s="382"/>
      <c r="B45" s="383"/>
      <c r="C45" s="376" t="s">
        <v>144</v>
      </c>
      <c r="D45" s="376"/>
      <c r="E45" s="378"/>
      <c r="F45" s="378"/>
      <c r="G45" s="378"/>
      <c r="H45" s="378"/>
      <c r="I45" s="524"/>
      <c r="J45" s="524"/>
      <c r="K45" s="524"/>
      <c r="L45" s="524"/>
      <c r="M45" s="524"/>
    </row>
    <row r="46" spans="1:13" ht="16">
      <c r="A46" s="379" t="s">
        <v>225</v>
      </c>
      <c r="B46" s="380" t="s">
        <v>34</v>
      </c>
      <c r="C46" s="377" t="s">
        <v>178</v>
      </c>
      <c r="D46" s="377"/>
      <c r="E46" s="377"/>
      <c r="F46" s="377"/>
      <c r="G46" s="377"/>
      <c r="H46" s="377"/>
      <c r="I46" s="384"/>
      <c r="J46" s="384"/>
      <c r="K46" s="384"/>
      <c r="L46" s="384"/>
      <c r="M46" s="408"/>
    </row>
    <row r="47" spans="1:13" ht="16">
      <c r="A47" s="377"/>
      <c r="B47" s="384"/>
      <c r="C47" s="377"/>
      <c r="D47" s="377"/>
      <c r="E47" s="377"/>
      <c r="F47" s="377"/>
      <c r="G47" s="377"/>
      <c r="H47" s="377"/>
      <c r="I47" s="384"/>
      <c r="J47" s="384"/>
      <c r="K47" s="384"/>
      <c r="L47" s="384"/>
      <c r="M47" s="408"/>
    </row>
    <row r="48" spans="1:13" ht="16">
      <c r="A48" s="382"/>
      <c r="B48" s="383"/>
      <c r="C48" s="376" t="s">
        <v>154</v>
      </c>
      <c r="D48" s="376"/>
      <c r="E48" s="376"/>
      <c r="F48" s="376"/>
      <c r="G48" s="376"/>
      <c r="H48" s="376"/>
      <c r="I48" s="524" t="s">
        <v>150</v>
      </c>
      <c r="J48" s="524"/>
      <c r="K48" s="524"/>
      <c r="L48" s="524"/>
      <c r="M48" s="524"/>
    </row>
    <row r="49" spans="1:13" ht="16">
      <c r="A49" s="379" t="s">
        <v>225</v>
      </c>
      <c r="B49" s="380" t="s">
        <v>34</v>
      </c>
      <c r="C49" s="377" t="s">
        <v>151</v>
      </c>
      <c r="D49" s="377"/>
      <c r="E49" s="377"/>
      <c r="F49" s="377"/>
      <c r="G49" s="377"/>
      <c r="H49" s="377"/>
      <c r="I49" s="523"/>
      <c r="J49" s="523"/>
      <c r="K49" s="523"/>
      <c r="L49" s="523"/>
      <c r="M49" s="523"/>
    </row>
    <row r="50" spans="1:13" ht="16">
      <c r="A50" s="379" t="s">
        <v>225</v>
      </c>
      <c r="B50" s="380" t="s">
        <v>34</v>
      </c>
      <c r="C50" s="377" t="s">
        <v>152</v>
      </c>
      <c r="D50" s="377"/>
      <c r="E50" s="377"/>
      <c r="F50" s="377"/>
      <c r="G50" s="377"/>
      <c r="H50" s="377"/>
      <c r="I50" s="523"/>
      <c r="J50" s="523"/>
      <c r="K50" s="523"/>
      <c r="L50" s="523"/>
      <c r="M50" s="523"/>
    </row>
    <row r="51" spans="1:13" ht="16">
      <c r="A51" s="379" t="s">
        <v>225</v>
      </c>
      <c r="B51" s="380" t="s">
        <v>34</v>
      </c>
      <c r="C51" s="377" t="s">
        <v>153</v>
      </c>
      <c r="D51" s="377"/>
      <c r="E51" s="377"/>
      <c r="F51" s="377"/>
      <c r="G51" s="377"/>
      <c r="H51" s="377"/>
      <c r="I51" s="523"/>
      <c r="J51" s="523"/>
      <c r="K51" s="523"/>
      <c r="L51" s="523"/>
      <c r="M51" s="523"/>
    </row>
    <row r="52" spans="1:13" ht="16">
      <c r="A52" s="377"/>
      <c r="B52" s="377"/>
      <c r="C52" s="377"/>
      <c r="D52" s="377"/>
      <c r="E52" s="377"/>
      <c r="F52" s="377"/>
      <c r="G52" s="377"/>
      <c r="H52" s="377"/>
      <c r="I52" s="522"/>
      <c r="J52" s="522"/>
      <c r="K52" s="522"/>
      <c r="L52" s="522"/>
      <c r="M52" s="522"/>
    </row>
    <row r="53" spans="1:13">
      <c r="A53" s="225"/>
      <c r="B53" s="225"/>
      <c r="C53" s="225"/>
      <c r="D53" s="225"/>
      <c r="E53" s="225"/>
      <c r="F53" s="225"/>
      <c r="G53" s="225"/>
      <c r="H53" s="225"/>
      <c r="I53" s="225"/>
      <c r="J53" s="225"/>
      <c r="K53" s="225"/>
      <c r="L53" s="225"/>
      <c r="M53" s="225"/>
    </row>
  </sheetData>
  <mergeCells count="40">
    <mergeCell ref="I39:M39"/>
    <mergeCell ref="I40:M40"/>
    <mergeCell ref="I41:M41"/>
    <mergeCell ref="A5:L5"/>
    <mergeCell ref="A8:L8"/>
    <mergeCell ref="A9:L9"/>
    <mergeCell ref="A10:L10"/>
    <mergeCell ref="I35:M35"/>
    <mergeCell ref="I19:M19"/>
    <mergeCell ref="A15:M15"/>
    <mergeCell ref="A3:M3"/>
    <mergeCell ref="I23:M23"/>
    <mergeCell ref="I25:M25"/>
    <mergeCell ref="I29:M29"/>
    <mergeCell ref="I31:M31"/>
    <mergeCell ref="I22:M22"/>
    <mergeCell ref="I30:M30"/>
    <mergeCell ref="A11:L11"/>
    <mergeCell ref="A7:L7"/>
    <mergeCell ref="A6:L6"/>
    <mergeCell ref="A18:A19"/>
    <mergeCell ref="B18:B19"/>
    <mergeCell ref="I20:M20"/>
    <mergeCell ref="I21:M21"/>
    <mergeCell ref="I52:M52"/>
    <mergeCell ref="I24:M24"/>
    <mergeCell ref="I33:M33"/>
    <mergeCell ref="I34:M34"/>
    <mergeCell ref="I42:M42"/>
    <mergeCell ref="I43:M43"/>
    <mergeCell ref="I44:M44"/>
    <mergeCell ref="I49:M49"/>
    <mergeCell ref="I50:M50"/>
    <mergeCell ref="I51:M51"/>
    <mergeCell ref="I32:M32"/>
    <mergeCell ref="I48:M48"/>
    <mergeCell ref="I36:M36"/>
    <mergeCell ref="I37:M37"/>
    <mergeCell ref="I45:M45"/>
    <mergeCell ref="I38:M38"/>
  </mergeCells>
  <phoneticPr fontId="1" type="noConversion"/>
  <conditionalFormatting sqref="B20">
    <cfRule type="expression" dxfId="15" priority="11">
      <formula>A20="No"</formula>
    </cfRule>
    <cfRule type="expression" dxfId="14" priority="12">
      <formula>A20="Yes"</formula>
    </cfRule>
  </conditionalFormatting>
  <conditionalFormatting sqref="B21:B25">
    <cfRule type="expression" dxfId="13" priority="9">
      <formula>A21="No"</formula>
    </cfRule>
    <cfRule type="expression" dxfId="12" priority="10">
      <formula>A21="Yes"</formula>
    </cfRule>
  </conditionalFormatting>
  <conditionalFormatting sqref="B31:B33">
    <cfRule type="expression" dxfId="11" priority="7">
      <formula>A31="No"</formula>
    </cfRule>
    <cfRule type="expression" dxfId="10" priority="8">
      <formula>A31="Yes"</formula>
    </cfRule>
  </conditionalFormatting>
  <conditionalFormatting sqref="B36:B43">
    <cfRule type="expression" dxfId="9" priority="5">
      <formula>A36="No"</formula>
    </cfRule>
    <cfRule type="expression" dxfId="8" priority="6">
      <formula>A36="Yes"</formula>
    </cfRule>
  </conditionalFormatting>
  <conditionalFormatting sqref="B46">
    <cfRule type="expression" dxfId="7" priority="3">
      <formula>A46="No"</formula>
    </cfRule>
    <cfRule type="expression" dxfId="6" priority="4">
      <formula>A46="Yes"</formula>
    </cfRule>
  </conditionalFormatting>
  <conditionalFormatting sqref="B49:B51">
    <cfRule type="expression" dxfId="5" priority="1">
      <formula>A49="No"</formula>
    </cfRule>
    <cfRule type="expression" dxfId="4" priority="2">
      <formula>A49="Yes"</formula>
    </cfRule>
  </conditionalFormatting>
  <dataValidations count="1">
    <dataValidation type="list" allowBlank="1" showInputMessage="1" showErrorMessage="1" sqref="A20:B25 A31:B33 A36:B43 A46:B46 A49:B51">
      <formula1>"Select,Yes,No"</formula1>
    </dataValidation>
  </dataValidations>
  <printOptions horizontalCentered="1"/>
  <pageMargins left="0.59" right="0.66" top="0.59" bottom="0.59" header="0.32" footer="0.2"/>
  <pageSetup paperSize="9" scale="88"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8"/>
  <sheetViews>
    <sheetView showGridLines="0" view="pageLayout" topLeftCell="B17" zoomScale="125" workbookViewId="0">
      <selection activeCell="J26" sqref="J26"/>
    </sheetView>
  </sheetViews>
  <sheetFormatPr baseColWidth="10" defaultColWidth="9" defaultRowHeight="15" x14ac:dyDescent="0"/>
  <cols>
    <col min="1" max="1" width="12.33203125" customWidth="1"/>
    <col min="2" max="2" width="18.83203125" customWidth="1"/>
    <col min="3" max="3" width="17.1640625" customWidth="1"/>
    <col min="4" max="4" width="16.6640625" customWidth="1"/>
    <col min="5" max="6" width="14.33203125" customWidth="1"/>
    <col min="7" max="7" width="16.5" customWidth="1"/>
    <col min="8" max="8" width="13.1640625" customWidth="1"/>
    <col min="9" max="9" width="13.6640625" bestFit="1" customWidth="1"/>
    <col min="10" max="10" width="14" customWidth="1"/>
    <col min="11" max="12" width="14.83203125" customWidth="1"/>
    <col min="13" max="13" width="22" bestFit="1" customWidth="1"/>
    <col min="14" max="15" width="16.83203125" customWidth="1"/>
    <col min="16" max="16" width="20.6640625" customWidth="1"/>
  </cols>
  <sheetData>
    <row r="1" spans="1:16" ht="29" customHeight="1">
      <c r="A1" s="611" t="s">
        <v>88</v>
      </c>
      <c r="B1" s="611"/>
      <c r="C1" s="611"/>
      <c r="D1" s="611"/>
      <c r="E1" s="611"/>
      <c r="F1" s="611"/>
      <c r="G1" s="235"/>
      <c r="H1" s="236"/>
      <c r="I1" s="236"/>
      <c r="J1" s="237"/>
      <c r="K1" s="237"/>
      <c r="L1" s="237"/>
      <c r="M1" s="237"/>
      <c r="N1" s="237"/>
      <c r="O1" s="237"/>
      <c r="P1" s="237"/>
    </row>
    <row r="2" spans="1:16" ht="19" customHeight="1">
      <c r="A2" s="614" t="s">
        <v>69</v>
      </c>
      <c r="B2" s="614"/>
      <c r="C2" s="614"/>
      <c r="D2" s="614"/>
      <c r="E2" s="614"/>
      <c r="F2" s="614"/>
      <c r="G2" s="614"/>
      <c r="H2" s="238"/>
      <c r="I2" s="237"/>
      <c r="J2" s="237"/>
      <c r="K2" s="237"/>
      <c r="L2" s="237"/>
      <c r="M2" s="237"/>
      <c r="N2" s="237"/>
      <c r="O2" s="237"/>
      <c r="P2" s="237"/>
    </row>
    <row r="3" spans="1:16" ht="15" customHeight="1">
      <c r="A3" s="612" t="s">
        <v>50</v>
      </c>
      <c r="B3" s="612"/>
      <c r="C3" s="612"/>
      <c r="D3" s="613" t="s">
        <v>264</v>
      </c>
      <c r="E3" s="613"/>
      <c r="F3" s="613"/>
      <c r="G3" s="613"/>
      <c r="H3" s="239"/>
      <c r="I3" s="239"/>
      <c r="J3" s="237"/>
      <c r="K3" s="237"/>
      <c r="L3" s="237"/>
      <c r="M3" s="237"/>
      <c r="N3" s="237"/>
      <c r="O3" s="240"/>
      <c r="P3" s="237"/>
    </row>
    <row r="4" spans="1:16" ht="15" customHeight="1">
      <c r="A4" s="576" t="s">
        <v>0</v>
      </c>
      <c r="B4" s="577"/>
      <c r="C4" s="577"/>
      <c r="D4" s="593" t="s">
        <v>265</v>
      </c>
      <c r="E4" s="593"/>
      <c r="F4" s="593"/>
      <c r="G4" s="593"/>
      <c r="H4" s="239"/>
      <c r="I4" s="239"/>
      <c r="J4" s="237"/>
      <c r="K4" s="237"/>
      <c r="L4" s="237"/>
      <c r="M4" s="237"/>
      <c r="N4" s="237"/>
      <c r="O4" s="240"/>
      <c r="P4" s="237"/>
    </row>
    <row r="5" spans="1:16" ht="15" customHeight="1">
      <c r="A5" s="248" t="s">
        <v>1</v>
      </c>
      <c r="B5" s="249"/>
      <c r="C5" s="249"/>
      <c r="D5" s="559" t="s">
        <v>266</v>
      </c>
      <c r="E5" s="560"/>
      <c r="F5" s="560"/>
      <c r="G5" s="561"/>
      <c r="H5" s="239"/>
      <c r="I5" s="239"/>
      <c r="J5" s="237"/>
      <c r="K5" s="237"/>
      <c r="L5" s="237"/>
      <c r="M5" s="237"/>
      <c r="N5" s="237"/>
      <c r="O5" s="240"/>
      <c r="P5" s="237"/>
    </row>
    <row r="6" spans="1:16" ht="15" customHeight="1">
      <c r="A6" s="248" t="s">
        <v>2</v>
      </c>
      <c r="B6" s="249"/>
      <c r="C6" s="249"/>
      <c r="D6" s="583">
        <v>41365</v>
      </c>
      <c r="E6" s="584"/>
      <c r="F6" s="584"/>
      <c r="G6" s="585"/>
      <c r="H6" s="239"/>
      <c r="I6" s="239"/>
      <c r="J6" s="237"/>
      <c r="K6" s="237"/>
      <c r="L6" s="237"/>
      <c r="M6" s="237"/>
      <c r="N6" s="237"/>
      <c r="O6" s="240"/>
      <c r="P6" s="237"/>
    </row>
    <row r="7" spans="1:16" ht="15" customHeight="1">
      <c r="A7" s="248" t="s">
        <v>3</v>
      </c>
      <c r="B7" s="249"/>
      <c r="C7" s="249"/>
      <c r="D7" s="593" t="s">
        <v>267</v>
      </c>
      <c r="E7" s="593"/>
      <c r="F7" s="593"/>
      <c r="G7" s="593"/>
      <c r="H7" s="239"/>
      <c r="I7" s="239"/>
      <c r="J7" s="237"/>
      <c r="K7" s="237"/>
      <c r="L7" s="237"/>
      <c r="M7" s="237"/>
      <c r="N7" s="237"/>
      <c r="O7" s="240"/>
      <c r="P7" s="237"/>
    </row>
    <row r="8" spans="1:16" ht="19" customHeight="1">
      <c r="A8" s="586" t="s">
        <v>89</v>
      </c>
      <c r="B8" s="586"/>
      <c r="C8" s="586"/>
      <c r="D8" s="586"/>
      <c r="E8" s="586"/>
      <c r="F8" s="586"/>
      <c r="G8" s="586"/>
      <c r="H8" s="237"/>
      <c r="I8" s="239"/>
      <c r="J8" s="237"/>
      <c r="K8" s="237"/>
      <c r="L8" s="237"/>
      <c r="M8" s="237"/>
      <c r="N8" s="237"/>
      <c r="O8" s="240"/>
      <c r="P8" s="237"/>
    </row>
    <row r="9" spans="1:16" ht="15" customHeight="1">
      <c r="A9" s="224" t="s">
        <v>8</v>
      </c>
      <c r="B9" s="250"/>
      <c r="C9" s="250"/>
      <c r="D9" s="252" t="s">
        <v>4</v>
      </c>
      <c r="E9" s="265" t="s">
        <v>268</v>
      </c>
      <c r="F9" s="250" t="s">
        <v>6</v>
      </c>
      <c r="G9" s="309" t="s">
        <v>257</v>
      </c>
      <c r="H9" s="237"/>
      <c r="I9" s="237"/>
      <c r="J9" s="237"/>
      <c r="K9" s="237"/>
      <c r="L9" s="237"/>
      <c r="M9" s="237"/>
      <c r="N9" s="237"/>
      <c r="O9" s="237"/>
      <c r="P9" s="237"/>
    </row>
    <row r="10" spans="1:16" ht="15" customHeight="1">
      <c r="A10" s="590" t="s">
        <v>9</v>
      </c>
      <c r="B10" s="591"/>
      <c r="C10" s="592"/>
      <c r="D10" s="227" t="s">
        <v>5</v>
      </c>
      <c r="E10" s="310">
        <v>41913</v>
      </c>
      <c r="F10" s="226" t="s">
        <v>7</v>
      </c>
      <c r="G10" s="310">
        <v>42004</v>
      </c>
      <c r="H10" s="237"/>
      <c r="I10" s="237"/>
      <c r="J10" s="237"/>
      <c r="K10" s="237"/>
      <c r="L10" s="237"/>
      <c r="M10" s="237"/>
      <c r="N10" s="237"/>
      <c r="O10" s="237"/>
      <c r="P10" s="237"/>
    </row>
    <row r="11" spans="1:16" ht="15" customHeight="1">
      <c r="A11" s="576" t="s">
        <v>10</v>
      </c>
      <c r="B11" s="577"/>
      <c r="C11" s="578"/>
      <c r="D11" s="559">
        <v>7</v>
      </c>
      <c r="E11" s="560"/>
      <c r="F11" s="560"/>
      <c r="G11" s="561"/>
      <c r="H11" s="237"/>
      <c r="I11" s="237"/>
      <c r="J11" s="237"/>
      <c r="K11" s="237"/>
      <c r="L11" s="237"/>
      <c r="M11" s="237"/>
      <c r="N11" s="237"/>
      <c r="O11" s="237"/>
      <c r="P11" s="237"/>
    </row>
    <row r="12" spans="1:16" ht="19" customHeight="1">
      <c r="A12" s="586" t="s">
        <v>90</v>
      </c>
      <c r="B12" s="586"/>
      <c r="C12" s="586"/>
      <c r="D12" s="586"/>
      <c r="E12" s="586"/>
      <c r="F12" s="586"/>
      <c r="G12" s="586"/>
      <c r="H12" s="242"/>
      <c r="I12" s="242"/>
      <c r="J12" s="242"/>
      <c r="K12" s="242"/>
      <c r="L12" s="242"/>
      <c r="M12" s="242"/>
      <c r="N12" s="242"/>
      <c r="O12" s="242"/>
      <c r="P12" s="242"/>
    </row>
    <row r="13" spans="1:16" ht="15" customHeight="1">
      <c r="A13" s="224" t="s">
        <v>91</v>
      </c>
      <c r="B13" s="250"/>
      <c r="C13" s="250"/>
      <c r="D13" s="252" t="s">
        <v>4</v>
      </c>
      <c r="E13" s="265" t="s">
        <v>34</v>
      </c>
      <c r="F13" s="250" t="s">
        <v>6</v>
      </c>
      <c r="G13" s="309"/>
      <c r="H13" s="241"/>
      <c r="I13" s="4"/>
      <c r="J13" s="237"/>
      <c r="K13" s="237"/>
      <c r="L13" s="237"/>
      <c r="M13" s="237"/>
      <c r="N13" s="237"/>
      <c r="O13" s="237"/>
      <c r="P13" s="237"/>
    </row>
    <row r="14" spans="1:16" ht="15" customHeight="1">
      <c r="A14" s="576" t="s">
        <v>92</v>
      </c>
      <c r="B14" s="577"/>
      <c r="C14" s="578"/>
      <c r="D14" s="227" t="s">
        <v>5</v>
      </c>
      <c r="E14" s="310"/>
      <c r="F14" s="226" t="s">
        <v>7</v>
      </c>
      <c r="G14" s="310"/>
      <c r="H14" s="241"/>
      <c r="I14" s="4"/>
      <c r="J14" s="237"/>
      <c r="K14" s="237"/>
      <c r="L14" s="237"/>
      <c r="M14" s="237"/>
      <c r="N14" s="237"/>
      <c r="O14" s="237"/>
      <c r="P14" s="237"/>
    </row>
    <row r="15" spans="1:16" ht="15" customHeight="1">
      <c r="A15" s="576" t="s">
        <v>93</v>
      </c>
      <c r="B15" s="577"/>
      <c r="C15" s="578"/>
      <c r="D15" s="587"/>
      <c r="E15" s="588"/>
      <c r="F15" s="588"/>
      <c r="G15" s="589"/>
      <c r="H15" s="251"/>
      <c r="I15" s="251"/>
      <c r="J15" s="251"/>
      <c r="K15" s="251"/>
      <c r="L15" s="243"/>
      <c r="M15" s="243"/>
      <c r="N15" s="243"/>
      <c r="O15" s="243"/>
      <c r="P15" s="244"/>
    </row>
    <row r="16" spans="1:16" ht="15" customHeight="1">
      <c r="A16" s="4"/>
      <c r="B16" s="4"/>
      <c r="C16" s="4"/>
      <c r="D16" s="4"/>
      <c r="E16" s="4"/>
      <c r="F16" s="4"/>
      <c r="G16" s="4"/>
    </row>
    <row r="17" spans="1:16" ht="15" customHeight="1">
      <c r="A17" s="4"/>
      <c r="B17" s="4"/>
      <c r="C17" s="4"/>
      <c r="D17" s="4"/>
      <c r="E17" s="4"/>
      <c r="F17" s="4"/>
      <c r="G17" s="4"/>
    </row>
    <row r="18" spans="1:16" ht="15" customHeight="1">
      <c r="A18" s="253" t="s">
        <v>70</v>
      </c>
      <c r="B18" s="253"/>
      <c r="C18" s="254"/>
      <c r="D18" s="254"/>
      <c r="E18" s="254"/>
      <c r="F18" s="254"/>
      <c r="G18" s="254"/>
      <c r="H18" s="234"/>
      <c r="I18" s="234"/>
      <c r="J18" s="234"/>
      <c r="K18" s="234"/>
    </row>
    <row r="19" spans="1:16" ht="15" customHeight="1" thickBot="1">
      <c r="A19" s="257" t="s">
        <v>71</v>
      </c>
      <c r="B19" s="255"/>
      <c r="C19" s="255"/>
      <c r="D19" s="255"/>
      <c r="E19" s="255"/>
      <c r="F19" s="255"/>
      <c r="G19" s="255"/>
      <c r="H19" s="256"/>
      <c r="I19" s="256"/>
      <c r="J19" s="256"/>
      <c r="K19" s="256"/>
      <c r="L19" s="256"/>
      <c r="M19" s="256"/>
      <c r="N19" s="256"/>
      <c r="O19" s="256"/>
      <c r="P19" s="256"/>
    </row>
    <row r="20" spans="1:16" ht="15" customHeight="1">
      <c r="A20" s="557" t="s">
        <v>72</v>
      </c>
      <c r="B20" s="558"/>
      <c r="C20" s="245"/>
      <c r="D20" s="245"/>
      <c r="E20" s="245"/>
      <c r="F20" s="245"/>
      <c r="G20" s="245"/>
      <c r="H20" s="245"/>
      <c r="I20" s="245"/>
      <c r="J20" s="245"/>
      <c r="K20" s="245"/>
      <c r="L20" s="245"/>
      <c r="M20" s="245"/>
      <c r="N20" s="245"/>
      <c r="O20" s="579"/>
      <c r="P20" s="580"/>
    </row>
    <row r="21" spans="1:16" ht="15" customHeight="1">
      <c r="A21" s="562" t="s">
        <v>73</v>
      </c>
      <c r="B21" s="565" t="s">
        <v>74</v>
      </c>
      <c r="C21" s="566"/>
      <c r="D21" s="566"/>
      <c r="E21" s="566"/>
      <c r="F21" s="581"/>
      <c r="G21" s="258" t="s">
        <v>75</v>
      </c>
      <c r="H21" s="259"/>
      <c r="I21" s="562" t="s">
        <v>77</v>
      </c>
      <c r="J21" s="562" t="s">
        <v>78</v>
      </c>
      <c r="K21" s="562" t="s">
        <v>79</v>
      </c>
      <c r="L21" s="562" t="s">
        <v>80</v>
      </c>
      <c r="M21" s="562" t="s">
        <v>81</v>
      </c>
      <c r="N21" s="565" t="s">
        <v>82</v>
      </c>
      <c r="O21" s="566"/>
      <c r="P21" s="567"/>
    </row>
    <row r="22" spans="1:16" ht="15" customHeight="1">
      <c r="A22" s="563"/>
      <c r="B22" s="568"/>
      <c r="C22" s="569"/>
      <c r="D22" s="569"/>
      <c r="E22" s="569"/>
      <c r="F22" s="582"/>
      <c r="G22" s="260" t="s">
        <v>76</v>
      </c>
      <c r="H22" s="261"/>
      <c r="I22" s="563"/>
      <c r="J22" s="563"/>
      <c r="K22" s="563"/>
      <c r="L22" s="563"/>
      <c r="M22" s="563"/>
      <c r="N22" s="568"/>
      <c r="O22" s="569"/>
      <c r="P22" s="570"/>
    </row>
    <row r="23" spans="1:16" ht="25" customHeight="1">
      <c r="A23" s="563"/>
      <c r="B23" s="568"/>
      <c r="C23" s="569"/>
      <c r="D23" s="569"/>
      <c r="E23" s="569"/>
      <c r="F23" s="582"/>
      <c r="G23" s="262" t="s">
        <v>83</v>
      </c>
      <c r="H23" s="262" t="s">
        <v>84</v>
      </c>
      <c r="I23" s="564"/>
      <c r="J23" s="564"/>
      <c r="K23" s="564"/>
      <c r="L23" s="564"/>
      <c r="M23" s="564"/>
      <c r="N23" s="568"/>
      <c r="O23" s="569"/>
      <c r="P23" s="570"/>
    </row>
    <row r="24" spans="1:16" ht="30">
      <c r="A24" s="263" t="s">
        <v>228</v>
      </c>
      <c r="B24" s="573" t="s">
        <v>229</v>
      </c>
      <c r="C24" s="574"/>
      <c r="D24" s="574"/>
      <c r="E24" s="574"/>
      <c r="F24" s="575"/>
      <c r="G24" s="421" t="s">
        <v>230</v>
      </c>
      <c r="H24" s="411">
        <v>2014</v>
      </c>
      <c r="I24" s="316" t="s">
        <v>231</v>
      </c>
      <c r="J24" s="316" t="s">
        <v>86</v>
      </c>
      <c r="K24" s="494" t="s">
        <v>86</v>
      </c>
      <c r="L24" s="316" t="s">
        <v>85</v>
      </c>
      <c r="M24" s="495" t="s">
        <v>248</v>
      </c>
      <c r="N24" s="571" t="s">
        <v>251</v>
      </c>
      <c r="O24" s="571"/>
      <c r="P24" s="571"/>
    </row>
    <row r="25" spans="1:16" ht="30">
      <c r="A25" s="263" t="s">
        <v>228</v>
      </c>
      <c r="B25" s="573" t="s">
        <v>232</v>
      </c>
      <c r="C25" s="574"/>
      <c r="D25" s="574"/>
      <c r="E25" s="574"/>
      <c r="F25" s="575"/>
      <c r="G25" s="421" t="s">
        <v>233</v>
      </c>
      <c r="H25" s="411">
        <v>2014</v>
      </c>
      <c r="I25" s="316" t="s">
        <v>231</v>
      </c>
      <c r="J25" s="316" t="s">
        <v>86</v>
      </c>
      <c r="K25" s="246" t="s">
        <v>86</v>
      </c>
      <c r="L25" s="316" t="s">
        <v>85</v>
      </c>
      <c r="M25" s="247" t="s">
        <v>249</v>
      </c>
      <c r="N25" s="571" t="s">
        <v>251</v>
      </c>
      <c r="O25" s="571"/>
      <c r="P25" s="571"/>
    </row>
    <row r="26" spans="1:16" s="370" customFormat="1" ht="49.5" customHeight="1">
      <c r="A26" s="263" t="s">
        <v>228</v>
      </c>
      <c r="B26" s="608" t="s">
        <v>234</v>
      </c>
      <c r="C26" s="609"/>
      <c r="D26" s="609"/>
      <c r="E26" s="609"/>
      <c r="F26" s="610"/>
      <c r="G26" s="411" t="s">
        <v>235</v>
      </c>
      <c r="H26" s="411">
        <v>2015</v>
      </c>
      <c r="I26" s="316" t="s">
        <v>231</v>
      </c>
      <c r="J26" s="316" t="s">
        <v>235</v>
      </c>
      <c r="K26" s="246" t="s">
        <v>86</v>
      </c>
      <c r="L26" s="316" t="s">
        <v>85</v>
      </c>
      <c r="M26" s="247" t="s">
        <v>250</v>
      </c>
      <c r="N26" s="571" t="s">
        <v>252</v>
      </c>
      <c r="O26" s="571"/>
      <c r="P26" s="571"/>
    </row>
    <row r="27" spans="1:16" s="370" customFormat="1" ht="99" customHeight="1">
      <c r="A27" s="264" t="s">
        <v>236</v>
      </c>
      <c r="B27" s="605" t="s">
        <v>237</v>
      </c>
      <c r="C27" s="606"/>
      <c r="D27" s="606"/>
      <c r="E27" s="606"/>
      <c r="F27" s="607"/>
      <c r="G27" s="485" t="s">
        <v>86</v>
      </c>
      <c r="H27" s="486" t="s">
        <v>238</v>
      </c>
      <c r="I27" s="487" t="s">
        <v>231</v>
      </c>
      <c r="J27" s="487" t="s">
        <v>85</v>
      </c>
      <c r="K27" s="488" t="s">
        <v>255</v>
      </c>
      <c r="L27" s="487" t="s">
        <v>85</v>
      </c>
      <c r="M27" s="489" t="s">
        <v>253</v>
      </c>
      <c r="N27" s="572" t="s">
        <v>369</v>
      </c>
      <c r="O27" s="572"/>
      <c r="P27" s="572"/>
    </row>
    <row r="28" spans="1:16" s="370" customFormat="1" ht="86.25" customHeight="1">
      <c r="A28" s="264" t="s">
        <v>236</v>
      </c>
      <c r="B28" s="601" t="s">
        <v>239</v>
      </c>
      <c r="C28" s="602"/>
      <c r="D28" s="602"/>
      <c r="E28" s="602"/>
      <c r="F28" s="603"/>
      <c r="G28" s="481" t="s">
        <v>85</v>
      </c>
      <c r="H28" s="482" t="s">
        <v>238</v>
      </c>
      <c r="I28" s="481" t="s">
        <v>231</v>
      </c>
      <c r="J28" s="481" t="s">
        <v>85</v>
      </c>
      <c r="K28" s="483" t="s">
        <v>255</v>
      </c>
      <c r="L28" s="481" t="s">
        <v>85</v>
      </c>
      <c r="M28" s="484" t="s">
        <v>254</v>
      </c>
      <c r="N28" s="604" t="s">
        <v>351</v>
      </c>
      <c r="O28" s="604"/>
      <c r="P28" s="604"/>
    </row>
    <row r="29" spans="1:16" ht="66.75" customHeight="1">
      <c r="A29" s="264" t="s">
        <v>236</v>
      </c>
      <c r="B29" s="594" t="s">
        <v>240</v>
      </c>
      <c r="C29" s="595"/>
      <c r="D29" s="595"/>
      <c r="E29" s="595"/>
      <c r="F29" s="596"/>
      <c r="G29" s="412" t="s">
        <v>241</v>
      </c>
      <c r="H29" s="413">
        <v>2015</v>
      </c>
      <c r="I29" s="477" t="s">
        <v>242</v>
      </c>
      <c r="J29" s="478">
        <v>0.85</v>
      </c>
      <c r="K29" s="479" t="s">
        <v>256</v>
      </c>
      <c r="L29" s="477" t="s">
        <v>85</v>
      </c>
      <c r="M29" s="480" t="s">
        <v>259</v>
      </c>
      <c r="N29" s="597" t="s">
        <v>352</v>
      </c>
      <c r="O29" s="597"/>
      <c r="P29" s="597"/>
    </row>
    <row r="30" spans="1:16" ht="89.25" customHeight="1">
      <c r="A30" s="264" t="s">
        <v>236</v>
      </c>
      <c r="B30" s="594" t="s">
        <v>243</v>
      </c>
      <c r="C30" s="595"/>
      <c r="D30" s="595"/>
      <c r="E30" s="595"/>
      <c r="F30" s="596"/>
      <c r="G30" s="414">
        <v>0</v>
      </c>
      <c r="H30" s="413">
        <v>2014</v>
      </c>
      <c r="I30" s="477" t="s">
        <v>242</v>
      </c>
      <c r="J30" s="477" t="s">
        <v>235</v>
      </c>
      <c r="K30" s="479" t="s">
        <v>86</v>
      </c>
      <c r="L30" s="477" t="s">
        <v>85</v>
      </c>
      <c r="M30" s="480"/>
      <c r="N30" s="598" t="s">
        <v>388</v>
      </c>
      <c r="O30" s="599"/>
      <c r="P30" s="600"/>
    </row>
    <row r="31" spans="1:16" ht="71.25" customHeight="1">
      <c r="A31" s="264" t="s">
        <v>236</v>
      </c>
      <c r="B31" s="594" t="s">
        <v>244</v>
      </c>
      <c r="C31" s="595"/>
      <c r="D31" s="595"/>
      <c r="E31" s="595"/>
      <c r="F31" s="596"/>
      <c r="G31" s="414">
        <v>0</v>
      </c>
      <c r="H31" s="415">
        <v>2014</v>
      </c>
      <c r="I31" s="477" t="s">
        <v>242</v>
      </c>
      <c r="J31" s="477" t="s">
        <v>235</v>
      </c>
      <c r="K31" s="479" t="s">
        <v>86</v>
      </c>
      <c r="L31" s="477" t="s">
        <v>85</v>
      </c>
      <c r="M31" s="480"/>
      <c r="N31" s="598" t="s">
        <v>371</v>
      </c>
      <c r="O31" s="599"/>
      <c r="P31" s="600"/>
    </row>
    <row r="32" spans="1:16" ht="52.5" customHeight="1">
      <c r="A32" s="264" t="s">
        <v>236</v>
      </c>
      <c r="B32" s="547" t="s">
        <v>240</v>
      </c>
      <c r="C32" s="548"/>
      <c r="D32" s="548"/>
      <c r="E32" s="548"/>
      <c r="F32" s="549"/>
      <c r="G32" s="416" t="s">
        <v>368</v>
      </c>
      <c r="H32" s="416">
        <v>2014</v>
      </c>
      <c r="I32" s="473" t="s">
        <v>242</v>
      </c>
      <c r="J32" s="476">
        <v>0.85</v>
      </c>
      <c r="K32" s="474" t="s">
        <v>257</v>
      </c>
      <c r="L32" s="473" t="s">
        <v>85</v>
      </c>
      <c r="M32" s="475" t="s">
        <v>258</v>
      </c>
      <c r="N32" s="556" t="s">
        <v>353</v>
      </c>
      <c r="O32" s="556"/>
      <c r="P32" s="556"/>
    </row>
    <row r="33" spans="1:16" ht="85.5" customHeight="1">
      <c r="A33" s="264" t="s">
        <v>236</v>
      </c>
      <c r="B33" s="550" t="s">
        <v>243</v>
      </c>
      <c r="C33" s="551"/>
      <c r="D33" s="551"/>
      <c r="E33" s="551"/>
      <c r="F33" s="552"/>
      <c r="G33" s="416">
        <v>0</v>
      </c>
      <c r="H33" s="416">
        <v>2014</v>
      </c>
      <c r="I33" s="473" t="s">
        <v>242</v>
      </c>
      <c r="J33" s="473" t="s">
        <v>235</v>
      </c>
      <c r="K33" s="474" t="s">
        <v>86</v>
      </c>
      <c r="L33" s="473" t="s">
        <v>85</v>
      </c>
      <c r="M33" s="475"/>
      <c r="N33" s="536" t="s">
        <v>394</v>
      </c>
      <c r="O33" s="537"/>
      <c r="P33" s="538"/>
    </row>
    <row r="34" spans="1:16" ht="81" customHeight="1">
      <c r="A34" s="264" t="s">
        <v>236</v>
      </c>
      <c r="B34" s="550" t="s">
        <v>244</v>
      </c>
      <c r="C34" s="551"/>
      <c r="D34" s="551"/>
      <c r="E34" s="551"/>
      <c r="F34" s="552"/>
      <c r="G34" s="416">
        <v>0</v>
      </c>
      <c r="H34" s="416">
        <v>2014</v>
      </c>
      <c r="I34" s="473" t="s">
        <v>242</v>
      </c>
      <c r="J34" s="473" t="s">
        <v>235</v>
      </c>
      <c r="K34" s="474" t="s">
        <v>86</v>
      </c>
      <c r="L34" s="473" t="s">
        <v>85</v>
      </c>
      <c r="M34" s="475"/>
      <c r="N34" s="536" t="s">
        <v>370</v>
      </c>
      <c r="O34" s="537"/>
      <c r="P34" s="538"/>
    </row>
    <row r="35" spans="1:16" ht="84.75" customHeight="1">
      <c r="A35" s="264" t="s">
        <v>236</v>
      </c>
      <c r="B35" s="553" t="s">
        <v>243</v>
      </c>
      <c r="C35" s="554"/>
      <c r="D35" s="554"/>
      <c r="E35" s="554"/>
      <c r="F35" s="555"/>
      <c r="G35" s="417">
        <v>0</v>
      </c>
      <c r="H35" s="417">
        <v>2014</v>
      </c>
      <c r="I35" s="466" t="s">
        <v>242</v>
      </c>
      <c r="J35" s="466" t="s">
        <v>235</v>
      </c>
      <c r="K35" s="467" t="s">
        <v>86</v>
      </c>
      <c r="L35" s="466" t="s">
        <v>85</v>
      </c>
      <c r="M35" s="468"/>
      <c r="N35" s="539" t="s">
        <v>354</v>
      </c>
      <c r="O35" s="539"/>
      <c r="P35" s="539"/>
    </row>
    <row r="36" spans="1:16" ht="102.75" customHeight="1">
      <c r="A36" s="264" t="s">
        <v>236</v>
      </c>
      <c r="B36" s="553" t="s">
        <v>244</v>
      </c>
      <c r="C36" s="554"/>
      <c r="D36" s="554"/>
      <c r="E36" s="554"/>
      <c r="F36" s="555"/>
      <c r="G36" s="417">
        <v>0</v>
      </c>
      <c r="H36" s="417">
        <v>2014</v>
      </c>
      <c r="I36" s="466" t="s">
        <v>242</v>
      </c>
      <c r="J36" s="466" t="s">
        <v>235</v>
      </c>
      <c r="K36" s="467" t="s">
        <v>86</v>
      </c>
      <c r="L36" s="466" t="s">
        <v>85</v>
      </c>
      <c r="M36" s="468"/>
      <c r="N36" s="539" t="s">
        <v>355</v>
      </c>
      <c r="O36" s="539"/>
      <c r="P36" s="539"/>
    </row>
    <row r="37" spans="1:16" ht="54" customHeight="1">
      <c r="A37" s="264" t="s">
        <v>236</v>
      </c>
      <c r="B37" s="541" t="s">
        <v>245</v>
      </c>
      <c r="C37" s="542"/>
      <c r="D37" s="542"/>
      <c r="E37" s="542"/>
      <c r="F37" s="543"/>
      <c r="G37" s="418">
        <v>4830</v>
      </c>
      <c r="H37" s="418">
        <v>2014</v>
      </c>
      <c r="I37" s="469" t="s">
        <v>231</v>
      </c>
      <c r="J37" s="470">
        <v>0.85</v>
      </c>
      <c r="K37" s="471" t="s">
        <v>257</v>
      </c>
      <c r="L37" s="469" t="s">
        <v>85</v>
      </c>
      <c r="M37" s="472" t="s">
        <v>260</v>
      </c>
      <c r="N37" s="540" t="s">
        <v>262</v>
      </c>
      <c r="O37" s="540"/>
      <c r="P37" s="540"/>
    </row>
    <row r="38" spans="1:16" ht="39">
      <c r="A38" s="263" t="s">
        <v>236</v>
      </c>
      <c r="B38" s="544" t="s">
        <v>246</v>
      </c>
      <c r="C38" s="545"/>
      <c r="D38" s="545"/>
      <c r="E38" s="545"/>
      <c r="F38" s="546"/>
      <c r="G38" s="419" t="s">
        <v>247</v>
      </c>
      <c r="H38" s="420">
        <v>2014</v>
      </c>
      <c r="I38" s="490" t="s">
        <v>231</v>
      </c>
      <c r="J38" s="491">
        <v>0.5</v>
      </c>
      <c r="K38" s="492" t="s">
        <v>255</v>
      </c>
      <c r="L38" s="490" t="s">
        <v>85</v>
      </c>
      <c r="M38" s="493" t="s">
        <v>261</v>
      </c>
      <c r="N38" s="535" t="s">
        <v>263</v>
      </c>
      <c r="O38" s="535"/>
      <c r="P38" s="535"/>
    </row>
  </sheetData>
  <mergeCells count="57">
    <mergeCell ref="A1:F1"/>
    <mergeCell ref="A3:C3"/>
    <mergeCell ref="D3:G3"/>
    <mergeCell ref="D4:G4"/>
    <mergeCell ref="D5:G5"/>
    <mergeCell ref="A4:C4"/>
    <mergeCell ref="A2:G2"/>
    <mergeCell ref="B29:F29"/>
    <mergeCell ref="B30:F30"/>
    <mergeCell ref="B31:F31"/>
    <mergeCell ref="N25:P25"/>
    <mergeCell ref="N29:P29"/>
    <mergeCell ref="N30:P30"/>
    <mergeCell ref="N31:P31"/>
    <mergeCell ref="B28:F28"/>
    <mergeCell ref="N28:P28"/>
    <mergeCell ref="B27:F27"/>
    <mergeCell ref="B25:F25"/>
    <mergeCell ref="B26:F26"/>
    <mergeCell ref="N26:P26"/>
    <mergeCell ref="A15:C15"/>
    <mergeCell ref="M21:M23"/>
    <mergeCell ref="D6:G6"/>
    <mergeCell ref="A8:G8"/>
    <mergeCell ref="A12:G12"/>
    <mergeCell ref="D15:G15"/>
    <mergeCell ref="A10:C10"/>
    <mergeCell ref="D7:G7"/>
    <mergeCell ref="N32:P32"/>
    <mergeCell ref="A20:B20"/>
    <mergeCell ref="D11:G11"/>
    <mergeCell ref="I21:I23"/>
    <mergeCell ref="J21:J23"/>
    <mergeCell ref="K21:K23"/>
    <mergeCell ref="L21:L23"/>
    <mergeCell ref="N21:P23"/>
    <mergeCell ref="N24:P24"/>
    <mergeCell ref="N27:P27"/>
    <mergeCell ref="B24:F24"/>
    <mergeCell ref="A11:C11"/>
    <mergeCell ref="A14:C14"/>
    <mergeCell ref="O20:P20"/>
    <mergeCell ref="A21:A23"/>
    <mergeCell ref="B21:F23"/>
    <mergeCell ref="B37:F37"/>
    <mergeCell ref="B38:F38"/>
    <mergeCell ref="B32:F32"/>
    <mergeCell ref="B33:F33"/>
    <mergeCell ref="B34:F34"/>
    <mergeCell ref="B35:F35"/>
    <mergeCell ref="B36:F36"/>
    <mergeCell ref="N38:P38"/>
    <mergeCell ref="N33:P33"/>
    <mergeCell ref="N34:P34"/>
    <mergeCell ref="N35:P35"/>
    <mergeCell ref="N36:P36"/>
    <mergeCell ref="N37:P37"/>
  </mergeCells>
  <phoneticPr fontId="1" type="noConversion"/>
  <dataValidations count="5">
    <dataValidation type="list" allowBlank="1" showInputMessage="1" showErrorMessage="1" sqref="D4:G4">
      <formula1>"Select, STH, SCH, Oncho, LF, Trachoma, STH &amp; SCH, Integrated"</formula1>
    </dataValidation>
    <dataValidation type="list" allowBlank="1" showInputMessage="1" showErrorMessage="1" sqref="D7:G7">
      <formula1>"Select,USD,GBP"</formula1>
    </dataValidation>
    <dataValidation type="list" allowBlank="1" showInputMessage="1" showErrorMessage="1" sqref="A24:A38">
      <formula1>"Select, Impact, Outcome"</formula1>
    </dataValidation>
    <dataValidation type="list" allowBlank="1" showInputMessage="1" sqref="E13">
      <formula1>"Select,Quarter,Semester,Annual,Other (type)"</formula1>
    </dataValidation>
    <dataValidation type="list" allowBlank="1" showInputMessage="1" sqref="E9">
      <formula1>"Select,Quarterly,Periodic,Semester,Annual"</formula1>
    </dataValidation>
  </dataValidations>
  <printOptions horizontalCentered="1"/>
  <pageMargins left="0.59" right="0.66" top="0.59" bottom="0.59" header="0.32" footer="0.2"/>
  <pageSetup paperSize="9" scale="48"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opLeftCell="A36" workbookViewId="0">
      <selection activeCell="G41" sqref="A41:XFD45"/>
    </sheetView>
  </sheetViews>
  <sheetFormatPr baseColWidth="10" defaultColWidth="9" defaultRowHeight="15" x14ac:dyDescent="0"/>
  <cols>
    <col min="1" max="2" width="14.5" customWidth="1"/>
    <col min="3" max="3" width="12.5" customWidth="1"/>
    <col min="4" max="4" width="16.1640625" customWidth="1"/>
    <col min="5" max="5" width="17" customWidth="1"/>
    <col min="6" max="6" width="19.33203125" customWidth="1"/>
    <col min="7" max="7" width="16.6640625" customWidth="1"/>
    <col min="8" max="8" width="12.1640625" customWidth="1"/>
    <col min="9" max="10" width="12.5" customWidth="1"/>
    <col min="11" max="12" width="14.6640625" customWidth="1"/>
    <col min="13" max="13" width="13" customWidth="1"/>
    <col min="14" max="14" width="28.33203125" customWidth="1"/>
    <col min="15" max="15" width="42.83203125" customWidth="1"/>
  </cols>
  <sheetData>
    <row r="1" spans="1:15" ht="21">
      <c r="A1" s="611" t="s">
        <v>88</v>
      </c>
      <c r="B1" s="611"/>
      <c r="C1" s="611"/>
      <c r="D1" s="611"/>
      <c r="E1" s="611"/>
      <c r="F1" s="611"/>
      <c r="G1" s="235"/>
    </row>
    <row r="2" spans="1:15" ht="21">
      <c r="A2" s="235"/>
      <c r="B2" s="235"/>
      <c r="C2" s="235"/>
      <c r="D2" s="235"/>
      <c r="E2" s="235"/>
      <c r="F2" s="235"/>
      <c r="G2" s="235"/>
    </row>
    <row r="3" spans="1:15">
      <c r="A3" s="614" t="s">
        <v>104</v>
      </c>
      <c r="B3" s="614"/>
      <c r="C3" s="614"/>
      <c r="D3" s="614"/>
      <c r="E3" s="614"/>
      <c r="F3" s="614"/>
      <c r="G3" s="614"/>
    </row>
    <row r="4" spans="1:15" ht="15" customHeight="1">
      <c r="A4" s="266" t="s">
        <v>8</v>
      </c>
      <c r="B4" s="266"/>
      <c r="C4" s="266"/>
      <c r="D4" s="267" t="s">
        <v>4</v>
      </c>
      <c r="E4" s="281" t="str">
        <f>IF('1. Program Outcomes &amp; Impact'!E9="SELECT","",'1. Program Outcomes &amp; Impact'!E9)</f>
        <v>Periodic</v>
      </c>
      <c r="F4" s="266" t="s">
        <v>6</v>
      </c>
      <c r="G4" s="279" t="str">
        <f>IF('1. Program Outcomes &amp; Impact'!G9="","",'1. Program Outcomes &amp; Impact'!G9)</f>
        <v>P7</v>
      </c>
    </row>
    <row r="5" spans="1:15" ht="15" customHeight="1">
      <c r="A5" s="590" t="s">
        <v>9</v>
      </c>
      <c r="B5" s="591"/>
      <c r="C5" s="592"/>
      <c r="D5" s="227" t="s">
        <v>5</v>
      </c>
      <c r="E5" s="278">
        <f>IF('1. Program Outcomes &amp; Impact'!E10="","",'1. Program Outcomes &amp; Impact'!E10)</f>
        <v>41913</v>
      </c>
      <c r="F5" s="226" t="s">
        <v>7</v>
      </c>
      <c r="G5" s="278">
        <f>IF('1. Program Outcomes &amp; Impact'!G10="","",'1. Program Outcomes &amp; Impact'!G10)</f>
        <v>42004</v>
      </c>
    </row>
    <row r="6" spans="1:15" ht="15" customHeight="1">
      <c r="A6" s="576" t="s">
        <v>10</v>
      </c>
      <c r="B6" s="577"/>
      <c r="C6" s="578"/>
      <c r="D6" s="698">
        <f>IF('1. Program Outcomes &amp; Impact'!D11="","",'1. Program Outcomes &amp; Impact'!D11)</f>
        <v>7</v>
      </c>
      <c r="E6" s="699" t="str">
        <f>IF('1. Program Outcomes &amp; Impact'!E11="","",'1. Program Outcomes &amp; Impact'!E11)</f>
        <v/>
      </c>
      <c r="F6" s="699" t="str">
        <f>IF('1. Program Outcomes &amp; Impact'!F11="","",'1. Program Outcomes &amp; Impact'!F11)</f>
        <v/>
      </c>
      <c r="G6" s="700" t="str">
        <f>IF('1. Program Outcomes &amp; Impact'!G11="","",'1. Program Outcomes &amp; Impact'!G11)</f>
        <v/>
      </c>
    </row>
    <row r="8" spans="1:15" ht="16" thickBot="1">
      <c r="A8" s="271" t="s">
        <v>102</v>
      </c>
      <c r="B8" s="200"/>
      <c r="C8" s="268"/>
      <c r="D8" s="268"/>
      <c r="E8" s="268"/>
      <c r="F8" s="268"/>
      <c r="G8" s="268"/>
      <c r="H8" s="268"/>
      <c r="I8" s="268"/>
      <c r="J8" s="268"/>
      <c r="K8" s="268"/>
      <c r="L8" s="268"/>
      <c r="M8" s="268"/>
      <c r="N8" s="268"/>
      <c r="O8" s="268"/>
    </row>
    <row r="9" spans="1:15" ht="20" customHeight="1">
      <c r="A9" s="644" t="s">
        <v>94</v>
      </c>
      <c r="B9" s="645"/>
      <c r="C9" s="645"/>
      <c r="D9" s="645"/>
      <c r="E9" s="645"/>
      <c r="F9" s="645"/>
      <c r="G9" s="645"/>
      <c r="H9" s="645"/>
      <c r="I9" s="645"/>
      <c r="J9" s="645"/>
      <c r="K9" s="645"/>
      <c r="L9" s="645"/>
      <c r="M9" s="645"/>
      <c r="N9" s="645"/>
      <c r="O9" s="645"/>
    </row>
    <row r="10" spans="1:15" ht="46" customHeight="1">
      <c r="A10" s="681" t="s">
        <v>95</v>
      </c>
      <c r="B10" s="681" t="s">
        <v>96</v>
      </c>
      <c r="C10" s="690" t="s">
        <v>74</v>
      </c>
      <c r="D10" s="695"/>
      <c r="E10" s="695"/>
      <c r="F10" s="695"/>
      <c r="G10" s="690" t="s">
        <v>97</v>
      </c>
      <c r="H10" s="681" t="s">
        <v>98</v>
      </c>
      <c r="I10" s="688" t="s">
        <v>99</v>
      </c>
      <c r="J10" s="689"/>
      <c r="K10" s="685" t="s">
        <v>183</v>
      </c>
      <c r="L10" s="681" t="s">
        <v>182</v>
      </c>
      <c r="M10" s="681" t="s">
        <v>100</v>
      </c>
      <c r="N10" s="690" t="s">
        <v>101</v>
      </c>
      <c r="O10" s="691"/>
    </row>
    <row r="11" spans="1:15" ht="55" customHeight="1">
      <c r="A11" s="682"/>
      <c r="B11" s="694"/>
      <c r="C11" s="696"/>
      <c r="D11" s="697"/>
      <c r="E11" s="697"/>
      <c r="F11" s="697"/>
      <c r="G11" s="696"/>
      <c r="H11" s="682"/>
      <c r="I11" s="272" t="s">
        <v>83</v>
      </c>
      <c r="J11" s="272" t="s">
        <v>84</v>
      </c>
      <c r="K11" s="686"/>
      <c r="L11" s="687"/>
      <c r="M11" s="682"/>
      <c r="N11" s="692"/>
      <c r="O11" s="693"/>
    </row>
    <row r="12" spans="1:15" ht="148" customHeight="1">
      <c r="A12" s="410">
        <v>1</v>
      </c>
      <c r="B12" s="410" t="s">
        <v>269</v>
      </c>
      <c r="C12" s="676" t="s">
        <v>296</v>
      </c>
      <c r="D12" s="677"/>
      <c r="E12" s="677"/>
      <c r="F12" s="678"/>
      <c r="G12" s="422" t="s">
        <v>327</v>
      </c>
      <c r="H12" s="423" t="s">
        <v>328</v>
      </c>
      <c r="I12" s="424" t="s">
        <v>337</v>
      </c>
      <c r="J12" s="425" t="s">
        <v>330</v>
      </c>
      <c r="K12" s="497" t="s">
        <v>332</v>
      </c>
      <c r="L12" s="426" t="s">
        <v>332</v>
      </c>
      <c r="M12" s="427">
        <v>1</v>
      </c>
      <c r="N12" s="683" t="s">
        <v>373</v>
      </c>
      <c r="O12" s="684"/>
    </row>
    <row r="13" spans="1:15" ht="63" customHeight="1">
      <c r="A13" s="410">
        <v>1</v>
      </c>
      <c r="B13" s="410" t="s">
        <v>270</v>
      </c>
      <c r="C13" s="676" t="s">
        <v>297</v>
      </c>
      <c r="D13" s="677"/>
      <c r="E13" s="677"/>
      <c r="F13" s="678"/>
      <c r="G13" s="422" t="s">
        <v>327</v>
      </c>
      <c r="H13" s="423" t="s">
        <v>328</v>
      </c>
      <c r="I13" s="424" t="s">
        <v>338</v>
      </c>
      <c r="J13" s="425" t="s">
        <v>330</v>
      </c>
      <c r="K13" s="498">
        <v>4</v>
      </c>
      <c r="L13" s="426" t="s">
        <v>255</v>
      </c>
      <c r="M13" s="427">
        <v>0</v>
      </c>
      <c r="N13" s="679" t="s">
        <v>372</v>
      </c>
      <c r="O13" s="680"/>
    </row>
    <row r="14" spans="1:15" ht="31" customHeight="1">
      <c r="A14" s="410">
        <v>1</v>
      </c>
      <c r="B14" s="410" t="s">
        <v>270</v>
      </c>
      <c r="C14" s="676" t="s">
        <v>298</v>
      </c>
      <c r="D14" s="677"/>
      <c r="E14" s="677"/>
      <c r="F14" s="678"/>
      <c r="G14" s="422" t="s">
        <v>327</v>
      </c>
      <c r="H14" s="423" t="s">
        <v>329</v>
      </c>
      <c r="I14" s="424" t="s">
        <v>333</v>
      </c>
      <c r="J14" s="425" t="s">
        <v>330</v>
      </c>
      <c r="K14" s="496" t="s">
        <v>333</v>
      </c>
      <c r="L14" s="426" t="s">
        <v>333</v>
      </c>
      <c r="M14" s="427">
        <v>0</v>
      </c>
      <c r="N14" s="679" t="s">
        <v>374</v>
      </c>
      <c r="O14" s="680"/>
    </row>
    <row r="15" spans="1:15" ht="127" customHeight="1">
      <c r="A15" s="410">
        <v>1</v>
      </c>
      <c r="B15" s="410" t="s">
        <v>271</v>
      </c>
      <c r="C15" s="676" t="s">
        <v>299</v>
      </c>
      <c r="D15" s="677"/>
      <c r="E15" s="677"/>
      <c r="F15" s="678"/>
      <c r="G15" s="422" t="s">
        <v>327</v>
      </c>
      <c r="H15" s="423" t="s">
        <v>328</v>
      </c>
      <c r="I15" s="424" t="s">
        <v>333</v>
      </c>
      <c r="J15" s="425" t="s">
        <v>330</v>
      </c>
      <c r="K15" s="497" t="s">
        <v>334</v>
      </c>
      <c r="L15" s="426" t="s">
        <v>356</v>
      </c>
      <c r="M15" s="427">
        <v>0</v>
      </c>
      <c r="N15" s="679" t="s">
        <v>375</v>
      </c>
      <c r="O15" s="680"/>
    </row>
    <row r="16" spans="1:15" ht="117" customHeight="1">
      <c r="A16" s="410">
        <v>1</v>
      </c>
      <c r="B16" s="410" t="s">
        <v>271</v>
      </c>
      <c r="C16" s="676" t="s">
        <v>298</v>
      </c>
      <c r="D16" s="677"/>
      <c r="E16" s="677"/>
      <c r="F16" s="678"/>
      <c r="G16" s="422" t="s">
        <v>327</v>
      </c>
      <c r="H16" s="423" t="s">
        <v>329</v>
      </c>
      <c r="I16" s="424" t="s">
        <v>333</v>
      </c>
      <c r="J16" s="425" t="s">
        <v>330</v>
      </c>
      <c r="K16" s="496" t="s">
        <v>333</v>
      </c>
      <c r="L16" s="426" t="s">
        <v>333</v>
      </c>
      <c r="M16" s="427">
        <v>0</v>
      </c>
      <c r="N16" s="679" t="s">
        <v>341</v>
      </c>
      <c r="O16" s="680"/>
    </row>
    <row r="17" spans="1:15" ht="172" customHeight="1">
      <c r="A17" s="410">
        <v>1</v>
      </c>
      <c r="B17" s="410" t="s">
        <v>272</v>
      </c>
      <c r="C17" s="676" t="s">
        <v>300</v>
      </c>
      <c r="D17" s="677"/>
      <c r="E17" s="677"/>
      <c r="F17" s="678"/>
      <c r="G17" s="422" t="s">
        <v>327</v>
      </c>
      <c r="H17" s="423" t="s">
        <v>328</v>
      </c>
      <c r="I17" s="424" t="s">
        <v>333</v>
      </c>
      <c r="J17" s="425" t="s">
        <v>330</v>
      </c>
      <c r="K17" s="497" t="s">
        <v>335</v>
      </c>
      <c r="L17" s="426" t="s">
        <v>357</v>
      </c>
      <c r="M17" s="427">
        <v>0.48139999999999999</v>
      </c>
      <c r="N17" s="679" t="s">
        <v>376</v>
      </c>
      <c r="O17" s="680"/>
    </row>
    <row r="18" spans="1:15" ht="120" customHeight="1">
      <c r="A18" s="410">
        <v>2</v>
      </c>
      <c r="B18" s="410" t="s">
        <v>273</v>
      </c>
      <c r="C18" s="667" t="s">
        <v>301</v>
      </c>
      <c r="D18" s="668"/>
      <c r="E18" s="668"/>
      <c r="F18" s="669"/>
      <c r="G18" s="430" t="s">
        <v>327</v>
      </c>
      <c r="H18" s="431" t="s">
        <v>328</v>
      </c>
      <c r="I18" s="432" t="s">
        <v>333</v>
      </c>
      <c r="J18" s="433" t="s">
        <v>330</v>
      </c>
      <c r="K18" s="499">
        <v>586</v>
      </c>
      <c r="L18" s="434">
        <v>430</v>
      </c>
      <c r="M18" s="435">
        <v>0.7337883959044369</v>
      </c>
      <c r="N18" s="670" t="s">
        <v>367</v>
      </c>
      <c r="O18" s="671"/>
    </row>
    <row r="19" spans="1:15" ht="65.25" customHeight="1">
      <c r="A19" s="410">
        <v>2</v>
      </c>
      <c r="B19" s="410" t="s">
        <v>274</v>
      </c>
      <c r="C19" s="667" t="s">
        <v>302</v>
      </c>
      <c r="D19" s="668"/>
      <c r="E19" s="668"/>
      <c r="F19" s="669"/>
      <c r="G19" s="430" t="s">
        <v>327</v>
      </c>
      <c r="H19" s="431" t="s">
        <v>328</v>
      </c>
      <c r="I19" s="432" t="s">
        <v>333</v>
      </c>
      <c r="J19" s="433" t="s">
        <v>330</v>
      </c>
      <c r="K19" s="499">
        <v>954</v>
      </c>
      <c r="L19" s="434">
        <v>0</v>
      </c>
      <c r="M19" s="435">
        <v>0</v>
      </c>
      <c r="N19" s="670" t="s">
        <v>389</v>
      </c>
      <c r="O19" s="671"/>
    </row>
    <row r="20" spans="1:15" ht="31.5" customHeight="1">
      <c r="A20" s="410"/>
      <c r="B20" s="410" t="s">
        <v>275</v>
      </c>
      <c r="C20" s="667" t="s">
        <v>303</v>
      </c>
      <c r="D20" s="668"/>
      <c r="E20" s="668"/>
      <c r="F20" s="669"/>
      <c r="G20" s="430" t="s">
        <v>327</v>
      </c>
      <c r="H20" s="431" t="s">
        <v>328</v>
      </c>
      <c r="I20" s="432" t="s">
        <v>333</v>
      </c>
      <c r="J20" s="433" t="s">
        <v>330</v>
      </c>
      <c r="K20" s="499" t="s">
        <v>336</v>
      </c>
      <c r="L20" s="434" t="s">
        <v>358</v>
      </c>
      <c r="M20" s="435">
        <v>0</v>
      </c>
      <c r="N20" s="672" t="s">
        <v>377</v>
      </c>
      <c r="O20" s="671"/>
    </row>
    <row r="21" spans="1:15" ht="102" customHeight="1">
      <c r="A21" s="410">
        <v>2</v>
      </c>
      <c r="B21" s="410" t="s">
        <v>276</v>
      </c>
      <c r="C21" s="667" t="s">
        <v>304</v>
      </c>
      <c r="D21" s="668"/>
      <c r="E21" s="668"/>
      <c r="F21" s="669"/>
      <c r="G21" s="430" t="s">
        <v>327</v>
      </c>
      <c r="H21" s="431" t="s">
        <v>328</v>
      </c>
      <c r="I21" s="432" t="s">
        <v>333</v>
      </c>
      <c r="J21" s="433" t="s">
        <v>330</v>
      </c>
      <c r="K21" s="499">
        <v>534</v>
      </c>
      <c r="L21" s="434" t="s">
        <v>359</v>
      </c>
      <c r="M21" s="435">
        <v>0</v>
      </c>
      <c r="N21" s="670" t="s">
        <v>378</v>
      </c>
      <c r="O21" s="671"/>
    </row>
    <row r="22" spans="1:15" ht="129" customHeight="1">
      <c r="A22" s="410">
        <v>2</v>
      </c>
      <c r="B22" s="410" t="s">
        <v>277</v>
      </c>
      <c r="C22" s="667" t="s">
        <v>305</v>
      </c>
      <c r="D22" s="668"/>
      <c r="E22" s="668"/>
      <c r="F22" s="669"/>
      <c r="G22" s="430" t="s">
        <v>327</v>
      </c>
      <c r="H22" s="431" t="s">
        <v>328</v>
      </c>
      <c r="I22" s="432" t="s">
        <v>333</v>
      </c>
      <c r="J22" s="433" t="s">
        <v>330</v>
      </c>
      <c r="K22" s="499">
        <v>410</v>
      </c>
      <c r="L22" s="434" t="s">
        <v>360</v>
      </c>
      <c r="M22" s="435">
        <v>0</v>
      </c>
      <c r="N22" s="670" t="s">
        <v>379</v>
      </c>
      <c r="O22" s="671"/>
    </row>
    <row r="23" spans="1:15" ht="30" customHeight="1">
      <c r="A23" s="410">
        <v>3</v>
      </c>
      <c r="B23" s="410" t="s">
        <v>278</v>
      </c>
      <c r="C23" s="646" t="s">
        <v>306</v>
      </c>
      <c r="D23" s="647"/>
      <c r="E23" s="647"/>
      <c r="F23" s="648"/>
      <c r="G23" s="442" t="s">
        <v>327</v>
      </c>
      <c r="H23" s="443" t="s">
        <v>328</v>
      </c>
      <c r="I23" s="444" t="s">
        <v>333</v>
      </c>
      <c r="J23" s="445" t="s">
        <v>330</v>
      </c>
      <c r="K23" s="500">
        <v>593</v>
      </c>
      <c r="L23" s="446">
        <v>575</v>
      </c>
      <c r="M23" s="447">
        <v>0.96964586846542999</v>
      </c>
      <c r="N23" s="598" t="s">
        <v>342</v>
      </c>
      <c r="O23" s="664"/>
    </row>
    <row r="24" spans="1:15" ht="30" customHeight="1">
      <c r="A24" s="410">
        <v>3</v>
      </c>
      <c r="B24" s="410" t="s">
        <v>279</v>
      </c>
      <c r="C24" s="646" t="s">
        <v>307</v>
      </c>
      <c r="D24" s="647"/>
      <c r="E24" s="647"/>
      <c r="F24" s="648"/>
      <c r="G24" s="442" t="s">
        <v>327</v>
      </c>
      <c r="H24" s="443" t="s">
        <v>328</v>
      </c>
      <c r="I24" s="444" t="s">
        <v>333</v>
      </c>
      <c r="J24" s="445" t="s">
        <v>330</v>
      </c>
      <c r="K24" s="500">
        <v>99</v>
      </c>
      <c r="L24" s="446">
        <v>0</v>
      </c>
      <c r="M24" s="447">
        <v>0</v>
      </c>
      <c r="N24" s="598" t="s">
        <v>349</v>
      </c>
      <c r="O24" s="664"/>
    </row>
    <row r="25" spans="1:15" ht="141.75" customHeight="1">
      <c r="A25" s="410">
        <v>3.1</v>
      </c>
      <c r="B25" s="410" t="s">
        <v>280</v>
      </c>
      <c r="C25" s="646" t="s">
        <v>308</v>
      </c>
      <c r="D25" s="647"/>
      <c r="E25" s="647"/>
      <c r="F25" s="648"/>
      <c r="G25" s="442" t="s">
        <v>327</v>
      </c>
      <c r="H25" s="443" t="s">
        <v>328</v>
      </c>
      <c r="I25" s="444" t="s">
        <v>339</v>
      </c>
      <c r="J25" s="445" t="s">
        <v>330</v>
      </c>
      <c r="K25" s="500" t="s">
        <v>331</v>
      </c>
      <c r="L25" s="446" t="s">
        <v>339</v>
      </c>
      <c r="M25" s="448" t="s">
        <v>340</v>
      </c>
      <c r="N25" s="598" t="s">
        <v>380</v>
      </c>
      <c r="O25" s="664"/>
    </row>
    <row r="26" spans="1:15" ht="87" customHeight="1">
      <c r="A26" s="410">
        <v>3.1</v>
      </c>
      <c r="B26" s="410" t="s">
        <v>281</v>
      </c>
      <c r="C26" s="646" t="s">
        <v>309</v>
      </c>
      <c r="D26" s="647"/>
      <c r="E26" s="647"/>
      <c r="F26" s="648"/>
      <c r="G26" s="442" t="s">
        <v>327</v>
      </c>
      <c r="H26" s="443" t="s">
        <v>328</v>
      </c>
      <c r="I26" s="444" t="s">
        <v>333</v>
      </c>
      <c r="J26" s="445" t="s">
        <v>330</v>
      </c>
      <c r="K26" s="500" t="s">
        <v>235</v>
      </c>
      <c r="L26" s="446" t="s">
        <v>235</v>
      </c>
      <c r="M26" s="447">
        <v>0</v>
      </c>
      <c r="N26" s="598" t="s">
        <v>390</v>
      </c>
      <c r="O26" s="664"/>
    </row>
    <row r="27" spans="1:15" ht="30" customHeight="1">
      <c r="A27" s="410">
        <v>3.1</v>
      </c>
      <c r="B27" s="410" t="s">
        <v>282</v>
      </c>
      <c r="C27" s="658" t="s">
        <v>310</v>
      </c>
      <c r="D27" s="659"/>
      <c r="E27" s="659"/>
      <c r="F27" s="660"/>
      <c r="G27" s="442" t="s">
        <v>327</v>
      </c>
      <c r="H27" s="443" t="s">
        <v>328</v>
      </c>
      <c r="I27" s="444" t="s">
        <v>333</v>
      </c>
      <c r="J27" s="445" t="s">
        <v>330</v>
      </c>
      <c r="K27" s="500">
        <v>0</v>
      </c>
      <c r="L27" s="446">
        <v>0</v>
      </c>
      <c r="M27" s="447">
        <v>0</v>
      </c>
      <c r="N27" s="617" t="s">
        <v>381</v>
      </c>
      <c r="O27" s="618"/>
    </row>
    <row r="28" spans="1:15" ht="30" customHeight="1">
      <c r="A28" s="410">
        <v>3.1</v>
      </c>
      <c r="B28" s="410" t="s">
        <v>283</v>
      </c>
      <c r="C28" s="646" t="s">
        <v>311</v>
      </c>
      <c r="D28" s="647"/>
      <c r="E28" s="647"/>
      <c r="F28" s="648"/>
      <c r="G28" s="442" t="s">
        <v>327</v>
      </c>
      <c r="H28" s="443" t="s">
        <v>328</v>
      </c>
      <c r="I28" s="444" t="s">
        <v>333</v>
      </c>
      <c r="J28" s="445" t="s">
        <v>330</v>
      </c>
      <c r="K28" s="500">
        <v>0</v>
      </c>
      <c r="L28" s="446">
        <v>0</v>
      </c>
      <c r="M28" s="447">
        <v>0</v>
      </c>
      <c r="N28" s="619"/>
      <c r="O28" s="620"/>
    </row>
    <row r="29" spans="1:15" ht="30" customHeight="1">
      <c r="A29" s="410">
        <v>3.1</v>
      </c>
      <c r="B29" s="410" t="s">
        <v>284</v>
      </c>
      <c r="C29" s="646" t="s">
        <v>312</v>
      </c>
      <c r="D29" s="647"/>
      <c r="E29" s="647"/>
      <c r="F29" s="648"/>
      <c r="G29" s="442" t="s">
        <v>327</v>
      </c>
      <c r="H29" s="443" t="s">
        <v>328</v>
      </c>
      <c r="I29" s="444" t="s">
        <v>333</v>
      </c>
      <c r="J29" s="445" t="s">
        <v>330</v>
      </c>
      <c r="K29" s="500">
        <v>0</v>
      </c>
      <c r="L29" s="446">
        <v>0</v>
      </c>
      <c r="M29" s="447">
        <v>0</v>
      </c>
      <c r="N29" s="619"/>
      <c r="O29" s="620"/>
    </row>
    <row r="30" spans="1:15" s="409" customFormat="1" ht="30" customHeight="1">
      <c r="A30" s="410">
        <v>3.1</v>
      </c>
      <c r="B30" s="410" t="s">
        <v>285</v>
      </c>
      <c r="C30" s="646" t="s">
        <v>313</v>
      </c>
      <c r="D30" s="647"/>
      <c r="E30" s="647"/>
      <c r="F30" s="648"/>
      <c r="G30" s="442" t="s">
        <v>327</v>
      </c>
      <c r="H30" s="443" t="s">
        <v>328</v>
      </c>
      <c r="I30" s="444" t="s">
        <v>333</v>
      </c>
      <c r="J30" s="445" t="s">
        <v>330</v>
      </c>
      <c r="K30" s="500">
        <v>0</v>
      </c>
      <c r="L30" s="446">
        <v>0</v>
      </c>
      <c r="M30" s="447">
        <v>0</v>
      </c>
      <c r="N30" s="621"/>
      <c r="O30" s="622"/>
    </row>
    <row r="31" spans="1:15" s="409" customFormat="1" ht="125.25" customHeight="1">
      <c r="A31" s="410">
        <v>3.2</v>
      </c>
      <c r="B31" s="410" t="s">
        <v>286</v>
      </c>
      <c r="C31" s="635" t="s">
        <v>314</v>
      </c>
      <c r="D31" s="636"/>
      <c r="E31" s="636"/>
      <c r="F31" s="637"/>
      <c r="G31" s="438" t="s">
        <v>327</v>
      </c>
      <c r="H31" s="439" t="s">
        <v>328</v>
      </c>
      <c r="I31" s="440" t="s">
        <v>366</v>
      </c>
      <c r="J31" s="441" t="s">
        <v>344</v>
      </c>
      <c r="K31" s="501" t="s">
        <v>331</v>
      </c>
      <c r="L31" s="436" t="s">
        <v>361</v>
      </c>
      <c r="M31" s="465" t="s">
        <v>363</v>
      </c>
      <c r="N31" s="536" t="s">
        <v>382</v>
      </c>
      <c r="O31" s="666"/>
    </row>
    <row r="32" spans="1:15" s="409" customFormat="1" ht="76.5" customHeight="1">
      <c r="A32" s="410">
        <v>3.2</v>
      </c>
      <c r="B32" s="410" t="s">
        <v>287</v>
      </c>
      <c r="C32" s="635" t="s">
        <v>315</v>
      </c>
      <c r="D32" s="636"/>
      <c r="E32" s="636"/>
      <c r="F32" s="637"/>
      <c r="G32" s="438" t="s">
        <v>327</v>
      </c>
      <c r="H32" s="439" t="s">
        <v>328</v>
      </c>
      <c r="I32" s="440" t="s">
        <v>343</v>
      </c>
      <c r="J32" s="441" t="s">
        <v>330</v>
      </c>
      <c r="K32" s="501" t="s">
        <v>235</v>
      </c>
      <c r="L32" s="436" t="s">
        <v>362</v>
      </c>
      <c r="M32" s="437" t="s">
        <v>235</v>
      </c>
      <c r="N32" s="536" t="s">
        <v>383</v>
      </c>
      <c r="O32" s="666"/>
    </row>
    <row r="33" spans="1:15" s="409" customFormat="1" ht="30" customHeight="1">
      <c r="A33" s="410">
        <v>3.2</v>
      </c>
      <c r="B33" s="410" t="s">
        <v>288</v>
      </c>
      <c r="C33" s="661" t="s">
        <v>316</v>
      </c>
      <c r="D33" s="662"/>
      <c r="E33" s="662"/>
      <c r="F33" s="663"/>
      <c r="G33" s="438" t="s">
        <v>327</v>
      </c>
      <c r="H33" s="439" t="s">
        <v>328</v>
      </c>
      <c r="I33" s="440" t="s">
        <v>333</v>
      </c>
      <c r="J33" s="441" t="s">
        <v>330</v>
      </c>
      <c r="K33" s="501">
        <v>0</v>
      </c>
      <c r="L33" s="436">
        <v>0</v>
      </c>
      <c r="M33" s="437">
        <v>0</v>
      </c>
      <c r="N33" s="623" t="s">
        <v>393</v>
      </c>
      <c r="O33" s="624"/>
    </row>
    <row r="34" spans="1:15" s="409" customFormat="1" ht="43.5" customHeight="1">
      <c r="A34" s="410">
        <v>3.2</v>
      </c>
      <c r="B34" s="410" t="s">
        <v>289</v>
      </c>
      <c r="C34" s="635" t="s">
        <v>313</v>
      </c>
      <c r="D34" s="636"/>
      <c r="E34" s="636"/>
      <c r="F34" s="637"/>
      <c r="G34" s="438" t="s">
        <v>327</v>
      </c>
      <c r="H34" s="439" t="s">
        <v>328</v>
      </c>
      <c r="I34" s="440" t="s">
        <v>333</v>
      </c>
      <c r="J34" s="441" t="s">
        <v>330</v>
      </c>
      <c r="K34" s="501">
        <v>0</v>
      </c>
      <c r="L34" s="436">
        <v>0</v>
      </c>
      <c r="M34" s="437">
        <v>0</v>
      </c>
      <c r="N34" s="625"/>
      <c r="O34" s="626"/>
    </row>
    <row r="35" spans="1:15" s="409" customFormat="1" ht="30" customHeight="1">
      <c r="A35" s="410">
        <v>3.3</v>
      </c>
      <c r="B35" s="410" t="s">
        <v>290</v>
      </c>
      <c r="C35" s="638" t="s">
        <v>317</v>
      </c>
      <c r="D35" s="639"/>
      <c r="E35" s="639"/>
      <c r="F35" s="640"/>
      <c r="G35" s="449" t="s">
        <v>327</v>
      </c>
      <c r="H35" s="450" t="s">
        <v>328</v>
      </c>
      <c r="I35" s="451" t="s">
        <v>333</v>
      </c>
      <c r="J35" s="452" t="s">
        <v>330</v>
      </c>
      <c r="K35" s="502" t="s">
        <v>235</v>
      </c>
      <c r="L35" s="428">
        <v>0</v>
      </c>
      <c r="M35" s="429" t="s">
        <v>86</v>
      </c>
      <c r="N35" s="656" t="s">
        <v>345</v>
      </c>
      <c r="O35" s="657"/>
    </row>
    <row r="36" spans="1:15" s="409" customFormat="1" ht="30" customHeight="1">
      <c r="A36" s="410">
        <v>3.3</v>
      </c>
      <c r="B36" s="410" t="s">
        <v>291</v>
      </c>
      <c r="C36" s="638" t="s">
        <v>313</v>
      </c>
      <c r="D36" s="639"/>
      <c r="E36" s="639"/>
      <c r="F36" s="640"/>
      <c r="G36" s="449" t="s">
        <v>327</v>
      </c>
      <c r="H36" s="450" t="s">
        <v>328</v>
      </c>
      <c r="I36" s="451" t="s">
        <v>333</v>
      </c>
      <c r="J36" s="452" t="s">
        <v>330</v>
      </c>
      <c r="K36" s="502" t="s">
        <v>235</v>
      </c>
      <c r="L36" s="428">
        <v>0</v>
      </c>
      <c r="M36" s="429" t="s">
        <v>86</v>
      </c>
      <c r="N36" s="656" t="s">
        <v>345</v>
      </c>
      <c r="O36" s="657"/>
    </row>
    <row r="37" spans="1:15" s="409" customFormat="1" ht="75" customHeight="1">
      <c r="A37" s="410">
        <v>3.4</v>
      </c>
      <c r="B37" s="410" t="s">
        <v>292</v>
      </c>
      <c r="C37" s="632" t="s">
        <v>318</v>
      </c>
      <c r="D37" s="633"/>
      <c r="E37" s="633"/>
      <c r="F37" s="634"/>
      <c r="G37" s="453" t="s">
        <v>327</v>
      </c>
      <c r="H37" s="454" t="s">
        <v>328</v>
      </c>
      <c r="I37" s="455" t="s">
        <v>333</v>
      </c>
      <c r="J37" s="456" t="s">
        <v>330</v>
      </c>
      <c r="K37" s="503">
        <v>100</v>
      </c>
      <c r="L37" s="457" t="s">
        <v>364</v>
      </c>
      <c r="M37" s="458">
        <v>0</v>
      </c>
      <c r="N37" s="652" t="s">
        <v>384</v>
      </c>
      <c r="O37" s="653"/>
    </row>
    <row r="38" spans="1:15" s="409" customFormat="1" ht="30" customHeight="1">
      <c r="A38" s="410">
        <v>3.4</v>
      </c>
      <c r="B38" s="410" t="s">
        <v>293</v>
      </c>
      <c r="C38" s="673" t="s">
        <v>319</v>
      </c>
      <c r="D38" s="674"/>
      <c r="E38" s="674"/>
      <c r="F38" s="675"/>
      <c r="G38" s="453" t="s">
        <v>327</v>
      </c>
      <c r="H38" s="454" t="s">
        <v>328</v>
      </c>
      <c r="I38" s="455" t="s">
        <v>333</v>
      </c>
      <c r="J38" s="456" t="s">
        <v>330</v>
      </c>
      <c r="K38" s="503">
        <v>4830</v>
      </c>
      <c r="L38" s="457" t="s">
        <v>365</v>
      </c>
      <c r="M38" s="458">
        <v>0</v>
      </c>
      <c r="N38" s="652" t="s">
        <v>385</v>
      </c>
      <c r="O38" s="653"/>
    </row>
    <row r="39" spans="1:15" s="409" customFormat="1" ht="30" customHeight="1">
      <c r="A39" s="410">
        <v>3.4</v>
      </c>
      <c r="B39" s="410" t="s">
        <v>294</v>
      </c>
      <c r="C39" s="673" t="s">
        <v>320</v>
      </c>
      <c r="D39" s="674"/>
      <c r="E39" s="674"/>
      <c r="F39" s="675"/>
      <c r="G39" s="453" t="s">
        <v>327</v>
      </c>
      <c r="H39" s="454" t="s">
        <v>328</v>
      </c>
      <c r="I39" s="455" t="s">
        <v>333</v>
      </c>
      <c r="J39" s="456" t="s">
        <v>330</v>
      </c>
      <c r="K39" s="503" t="s">
        <v>235</v>
      </c>
      <c r="L39" s="457">
        <v>0</v>
      </c>
      <c r="M39" s="458">
        <v>1</v>
      </c>
      <c r="N39" s="652" t="s">
        <v>346</v>
      </c>
      <c r="O39" s="653"/>
    </row>
    <row r="40" spans="1:15" s="409" customFormat="1" ht="30" customHeight="1">
      <c r="A40" s="410">
        <v>3.4</v>
      </c>
      <c r="B40" s="410" t="s">
        <v>295</v>
      </c>
      <c r="C40" s="632" t="s">
        <v>321</v>
      </c>
      <c r="D40" s="633"/>
      <c r="E40" s="633"/>
      <c r="F40" s="634"/>
      <c r="G40" s="453" t="s">
        <v>327</v>
      </c>
      <c r="H40" s="454" t="s">
        <v>328</v>
      </c>
      <c r="I40" s="455" t="s">
        <v>333</v>
      </c>
      <c r="J40" s="456" t="s">
        <v>330</v>
      </c>
      <c r="K40" s="503">
        <v>0</v>
      </c>
      <c r="L40" s="457">
        <v>0</v>
      </c>
      <c r="M40" s="458">
        <v>0</v>
      </c>
      <c r="N40" s="652" t="s">
        <v>347</v>
      </c>
      <c r="O40" s="653"/>
    </row>
    <row r="41" spans="1:15" s="409" customFormat="1" ht="128" customHeight="1">
      <c r="A41" s="410">
        <v>4.0999999999999996</v>
      </c>
      <c r="B41" s="410">
        <v>1</v>
      </c>
      <c r="C41" s="629" t="s">
        <v>322</v>
      </c>
      <c r="D41" s="630"/>
      <c r="E41" s="630"/>
      <c r="F41" s="631"/>
      <c r="G41" s="459" t="s">
        <v>327</v>
      </c>
      <c r="H41" s="460" t="s">
        <v>328</v>
      </c>
      <c r="I41" s="461" t="s">
        <v>333</v>
      </c>
      <c r="J41" s="462" t="s">
        <v>330</v>
      </c>
      <c r="K41" s="504">
        <v>3</v>
      </c>
      <c r="L41" s="463">
        <v>0</v>
      </c>
      <c r="M41" s="464">
        <v>0</v>
      </c>
      <c r="N41" s="654" t="s">
        <v>350</v>
      </c>
      <c r="O41" s="655"/>
    </row>
    <row r="42" spans="1:15" s="409" customFormat="1" ht="128" customHeight="1">
      <c r="A42" s="410">
        <v>4.0999999999999996</v>
      </c>
      <c r="B42" s="410">
        <v>2</v>
      </c>
      <c r="C42" s="629" t="s">
        <v>323</v>
      </c>
      <c r="D42" s="630"/>
      <c r="E42" s="630"/>
      <c r="F42" s="631"/>
      <c r="G42" s="459" t="s">
        <v>327</v>
      </c>
      <c r="H42" s="460" t="s">
        <v>328</v>
      </c>
      <c r="I42" s="461" t="s">
        <v>333</v>
      </c>
      <c r="J42" s="462" t="s">
        <v>330</v>
      </c>
      <c r="K42" s="504">
        <v>30</v>
      </c>
      <c r="L42" s="463">
        <v>575</v>
      </c>
      <c r="M42" s="464">
        <v>19.166666666666668</v>
      </c>
      <c r="N42" s="627" t="s">
        <v>348</v>
      </c>
      <c r="O42" s="628"/>
    </row>
    <row r="43" spans="1:15" s="409" customFormat="1" ht="128" customHeight="1">
      <c r="A43" s="410">
        <v>4.0999999999999996</v>
      </c>
      <c r="B43" s="410">
        <v>3</v>
      </c>
      <c r="C43" s="629" t="s">
        <v>324</v>
      </c>
      <c r="D43" s="630"/>
      <c r="E43" s="630"/>
      <c r="F43" s="631"/>
      <c r="G43" s="459" t="s">
        <v>327</v>
      </c>
      <c r="H43" s="460" t="s">
        <v>328</v>
      </c>
      <c r="I43" s="461" t="s">
        <v>333</v>
      </c>
      <c r="J43" s="462" t="s">
        <v>330</v>
      </c>
      <c r="K43" s="504">
        <v>531</v>
      </c>
      <c r="L43" s="463">
        <v>0</v>
      </c>
      <c r="M43" s="464">
        <v>0</v>
      </c>
      <c r="N43" s="627" t="s">
        <v>392</v>
      </c>
      <c r="O43" s="628"/>
    </row>
    <row r="44" spans="1:15" s="409" customFormat="1" ht="128" customHeight="1">
      <c r="A44" s="410">
        <v>4.0999999999999996</v>
      </c>
      <c r="B44" s="410">
        <v>4</v>
      </c>
      <c r="C44" s="629" t="s">
        <v>325</v>
      </c>
      <c r="D44" s="630"/>
      <c r="E44" s="630"/>
      <c r="F44" s="631"/>
      <c r="G44" s="459" t="s">
        <v>327</v>
      </c>
      <c r="H44" s="460" t="s">
        <v>328</v>
      </c>
      <c r="I44" s="461" t="s">
        <v>333</v>
      </c>
      <c r="J44" s="462" t="s">
        <v>330</v>
      </c>
      <c r="K44" s="504">
        <v>531</v>
      </c>
      <c r="L44" s="463">
        <v>0</v>
      </c>
      <c r="M44" s="464">
        <v>0</v>
      </c>
      <c r="N44" s="627" t="s">
        <v>391</v>
      </c>
      <c r="O44" s="628"/>
    </row>
    <row r="45" spans="1:15" s="409" customFormat="1" ht="128" customHeight="1">
      <c r="A45" s="410">
        <v>4.0999999999999996</v>
      </c>
      <c r="B45" s="410">
        <v>5</v>
      </c>
      <c r="C45" s="629" t="s">
        <v>326</v>
      </c>
      <c r="D45" s="630"/>
      <c r="E45" s="630"/>
      <c r="F45" s="631"/>
      <c r="G45" s="459" t="s">
        <v>327</v>
      </c>
      <c r="H45" s="460" t="s">
        <v>328</v>
      </c>
      <c r="I45" s="461" t="s">
        <v>333</v>
      </c>
      <c r="J45" s="462" t="s">
        <v>330</v>
      </c>
      <c r="K45" s="504">
        <v>6</v>
      </c>
      <c r="L45" s="463">
        <v>3</v>
      </c>
      <c r="M45" s="464">
        <v>1</v>
      </c>
      <c r="N45" s="627" t="s">
        <v>386</v>
      </c>
      <c r="O45" s="628"/>
    </row>
    <row r="46" spans="1:15" ht="12" customHeight="1">
      <c r="A46" s="649"/>
      <c r="B46" s="650"/>
      <c r="C46" s="650"/>
      <c r="D46" s="650"/>
      <c r="E46" s="650"/>
      <c r="F46" s="650"/>
      <c r="G46" s="650"/>
      <c r="H46" s="650"/>
      <c r="I46" s="650"/>
      <c r="J46" s="650"/>
      <c r="K46" s="650"/>
      <c r="L46" s="650"/>
      <c r="M46" s="650"/>
      <c r="N46" s="650"/>
      <c r="O46" s="651"/>
    </row>
    <row r="47" spans="1:15">
      <c r="A47" s="269" t="s">
        <v>103</v>
      </c>
      <c r="B47" s="270"/>
      <c r="C47" s="219"/>
      <c r="D47" s="219"/>
      <c r="E47" s="219"/>
      <c r="F47" s="219"/>
      <c r="G47" s="219"/>
      <c r="H47" s="219"/>
      <c r="I47" s="219"/>
      <c r="J47" s="219"/>
      <c r="K47" s="219"/>
      <c r="L47" s="219"/>
      <c r="M47" s="219"/>
      <c r="N47" s="219"/>
      <c r="O47" s="219"/>
    </row>
    <row r="48" spans="1:15" ht="16" thickBot="1">
      <c r="A48" s="269"/>
      <c r="B48" s="270"/>
      <c r="C48" s="219"/>
      <c r="D48" s="219"/>
      <c r="E48" s="219"/>
      <c r="F48" s="219"/>
      <c r="G48" s="219"/>
      <c r="H48" s="219"/>
      <c r="I48" s="219"/>
      <c r="J48" s="219"/>
      <c r="K48" s="219"/>
      <c r="L48" s="219"/>
      <c r="M48" s="219"/>
      <c r="N48" s="219"/>
      <c r="O48" s="219"/>
    </row>
    <row r="49" spans="1:15" ht="16" customHeight="1">
      <c r="A49" s="615" t="s">
        <v>139</v>
      </c>
      <c r="B49" s="616"/>
      <c r="C49" s="616"/>
      <c r="D49" s="616"/>
      <c r="E49" s="616"/>
      <c r="F49" s="616"/>
      <c r="G49" s="616"/>
      <c r="H49" s="616"/>
      <c r="I49" s="616"/>
      <c r="J49" s="616"/>
      <c r="K49" s="616"/>
      <c r="L49" s="616"/>
      <c r="M49" s="616"/>
      <c r="N49" s="616"/>
      <c r="O49" s="616"/>
    </row>
    <row r="50" spans="1:15" ht="19" customHeight="1" thickBot="1">
      <c r="A50" s="665" t="s">
        <v>140</v>
      </c>
      <c r="B50" s="665"/>
      <c r="C50" s="665"/>
      <c r="D50" s="665"/>
      <c r="E50" s="665"/>
      <c r="F50" s="665"/>
      <c r="G50" s="665"/>
      <c r="H50" s="665"/>
      <c r="I50" s="665"/>
      <c r="J50" s="665"/>
      <c r="K50" s="665"/>
      <c r="L50" s="665"/>
      <c r="M50" s="665"/>
      <c r="N50" s="665"/>
      <c r="O50" s="665"/>
    </row>
    <row r="51" spans="1:15" ht="82" customHeight="1" thickBot="1">
      <c r="A51" s="641" t="s">
        <v>387</v>
      </c>
      <c r="B51" s="642"/>
      <c r="C51" s="642"/>
      <c r="D51" s="642"/>
      <c r="E51" s="642"/>
      <c r="F51" s="642"/>
      <c r="G51" s="642"/>
      <c r="H51" s="642"/>
      <c r="I51" s="642"/>
      <c r="J51" s="642"/>
      <c r="K51" s="642"/>
      <c r="L51" s="642"/>
      <c r="M51" s="642"/>
      <c r="N51" s="642"/>
      <c r="O51" s="643"/>
    </row>
  </sheetData>
  <mergeCells count="84">
    <mergeCell ref="A1:F1"/>
    <mergeCell ref="A3:G3"/>
    <mergeCell ref="A5:C5"/>
    <mergeCell ref="A6:C6"/>
    <mergeCell ref="D6:G6"/>
    <mergeCell ref="C14:F14"/>
    <mergeCell ref="A10:A11"/>
    <mergeCell ref="B10:B11"/>
    <mergeCell ref="C10:F11"/>
    <mergeCell ref="G10:G11"/>
    <mergeCell ref="C12:F12"/>
    <mergeCell ref="N35:O35"/>
    <mergeCell ref="N32:O32"/>
    <mergeCell ref="N25:O25"/>
    <mergeCell ref="C26:F26"/>
    <mergeCell ref="M10:M11"/>
    <mergeCell ref="C15:F15"/>
    <mergeCell ref="N15:O15"/>
    <mergeCell ref="N12:O12"/>
    <mergeCell ref="K10:K11"/>
    <mergeCell ref="L10:L11"/>
    <mergeCell ref="H10:H11"/>
    <mergeCell ref="I10:J10"/>
    <mergeCell ref="N10:O11"/>
    <mergeCell ref="C13:F13"/>
    <mergeCell ref="N14:O14"/>
    <mergeCell ref="N13:O13"/>
    <mergeCell ref="C16:F16"/>
    <mergeCell ref="N16:O16"/>
    <mergeCell ref="C18:F18"/>
    <mergeCell ref="N18:O18"/>
    <mergeCell ref="C24:F24"/>
    <mergeCell ref="N24:O24"/>
    <mergeCell ref="C22:F22"/>
    <mergeCell ref="C17:F17"/>
    <mergeCell ref="N17:O17"/>
    <mergeCell ref="N38:O38"/>
    <mergeCell ref="N39:O39"/>
    <mergeCell ref="N31:O31"/>
    <mergeCell ref="C19:F19"/>
    <mergeCell ref="N19:O19"/>
    <mergeCell ref="C20:F20"/>
    <mergeCell ref="N20:O20"/>
    <mergeCell ref="C21:F21"/>
    <mergeCell ref="N21:O21"/>
    <mergeCell ref="N22:O22"/>
    <mergeCell ref="C37:F37"/>
    <mergeCell ref="C38:F38"/>
    <mergeCell ref="C39:F39"/>
    <mergeCell ref="N37:O37"/>
    <mergeCell ref="C23:F23"/>
    <mergeCell ref="N23:O23"/>
    <mergeCell ref="A51:O51"/>
    <mergeCell ref="A9:O9"/>
    <mergeCell ref="C29:F29"/>
    <mergeCell ref="A46:O46"/>
    <mergeCell ref="C28:F28"/>
    <mergeCell ref="C25:F25"/>
    <mergeCell ref="N40:O40"/>
    <mergeCell ref="N41:O41"/>
    <mergeCell ref="C30:F30"/>
    <mergeCell ref="N36:O36"/>
    <mergeCell ref="C27:F27"/>
    <mergeCell ref="C31:F31"/>
    <mergeCell ref="C32:F32"/>
    <mergeCell ref="C33:F33"/>
    <mergeCell ref="N26:O26"/>
    <mergeCell ref="A50:O50"/>
    <mergeCell ref="A49:O49"/>
    <mergeCell ref="N27:O30"/>
    <mergeCell ref="N33:O34"/>
    <mergeCell ref="N44:O44"/>
    <mergeCell ref="N45:O45"/>
    <mergeCell ref="C42:F42"/>
    <mergeCell ref="C43:F43"/>
    <mergeCell ref="C44:F44"/>
    <mergeCell ref="C45:F45"/>
    <mergeCell ref="N42:O42"/>
    <mergeCell ref="N43:O43"/>
    <mergeCell ref="C40:F40"/>
    <mergeCell ref="C41:F41"/>
    <mergeCell ref="C34:F34"/>
    <mergeCell ref="C35:F35"/>
    <mergeCell ref="C36:F36"/>
  </mergeCells>
  <phoneticPr fontId="1" type="noConversion"/>
  <dataValidations count="3">
    <dataValidation type="list" allowBlank="1" showInputMessage="1" sqref="E4">
      <formula1>"Select,Quarter,Semester,Annual,Other (type)"</formula1>
    </dataValidation>
    <dataValidation type="list" allowBlank="1" showInputMessage="1" showErrorMessage="1" sqref="H12:H45">
      <formula1>"Select, Y-cumulative annually, N-not cumulative, Y- over entire grant"</formula1>
    </dataValidation>
    <dataValidation type="list" allowBlank="1" showInputMessage="1" showErrorMessage="1" sqref="G12:G45">
      <formula1>"Select, National Program, Current grant, Current &amp; National Program, Other"</formula1>
    </dataValidation>
  </dataValidations>
  <printOptions horizontalCentered="1"/>
  <pageMargins left="0.59" right="0.66" top="0.59" bottom="0.59" header="0.32" footer="0.2"/>
  <pageSetup paperSize="9" scale="47"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ignoredErrors>
    <ignoredError sqref="E4" unlockedFormula="1"/>
    <ignoredError sqref="E5 G4:G5 D6" emptyCellReference="1"/>
  </ignoredErrors>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6"/>
  <sheetViews>
    <sheetView showGridLines="0" view="pageLayout" topLeftCell="A25" zoomScale="85" zoomScaleNormal="75" zoomScalePageLayoutView="75" workbookViewId="0">
      <selection activeCell="G55" sqref="G55:H55"/>
    </sheetView>
  </sheetViews>
  <sheetFormatPr baseColWidth="10" defaultColWidth="10.83203125" defaultRowHeight="15" x14ac:dyDescent="0"/>
  <cols>
    <col min="1" max="1" width="12.83203125" style="370" customWidth="1"/>
    <col min="2" max="2" width="25" style="370" customWidth="1"/>
    <col min="3" max="5" width="13" style="370" customWidth="1"/>
    <col min="6" max="6" width="13.83203125" style="370" customWidth="1"/>
    <col min="7" max="7" width="12.83203125" style="370" customWidth="1"/>
    <col min="8" max="8" width="29.6640625" style="370" customWidth="1"/>
    <col min="9" max="12" width="10.83203125" style="370"/>
    <col min="13" max="13" width="15" style="370" customWidth="1"/>
    <col min="14" max="16384" width="10.83203125" style="370"/>
  </cols>
  <sheetData>
    <row r="1" spans="1:8" ht="21" customHeight="1">
      <c r="A1" s="720" t="s">
        <v>14</v>
      </c>
      <c r="B1" s="720"/>
      <c r="C1" s="720"/>
      <c r="D1" s="720"/>
      <c r="E1" s="720"/>
      <c r="F1" s="720"/>
      <c r="G1" s="720"/>
      <c r="H1" s="721"/>
    </row>
    <row r="2" spans="1:8" ht="21">
      <c r="A2" s="223"/>
      <c r="B2" s="223"/>
      <c r="C2" s="223"/>
      <c r="D2" s="223"/>
      <c r="E2" s="223"/>
      <c r="F2" s="223"/>
      <c r="G2" s="223"/>
      <c r="H2" s="223"/>
    </row>
    <row r="3" spans="1:8">
      <c r="A3" s="614" t="s">
        <v>104</v>
      </c>
      <c r="B3" s="614"/>
      <c r="C3" s="614"/>
      <c r="D3" s="614"/>
      <c r="E3" s="614"/>
      <c r="F3" s="614"/>
      <c r="G3" s="614"/>
      <c r="H3" s="11"/>
    </row>
    <row r="4" spans="1:8" ht="16" customHeight="1">
      <c r="A4" s="576" t="s">
        <v>8</v>
      </c>
      <c r="B4" s="577"/>
      <c r="C4" s="578"/>
      <c r="D4" s="267" t="s">
        <v>4</v>
      </c>
      <c r="E4" s="281" t="str">
        <f>IF('1. Program Outcomes &amp; Impact'!E9="SELECT","",'1. Program Outcomes &amp; Impact'!E9)</f>
        <v>Periodic</v>
      </c>
      <c r="F4" s="374" t="s">
        <v>6</v>
      </c>
      <c r="G4" s="279" t="str">
        <f>IF('1. Program Outcomes &amp; Impact'!G9="","",'1. Program Outcomes &amp; Impact'!G9)</f>
        <v>P7</v>
      </c>
      <c r="H4" s="225"/>
    </row>
    <row r="5" spans="1:8" ht="16" customHeight="1">
      <c r="A5" s="590" t="s">
        <v>9</v>
      </c>
      <c r="B5" s="591"/>
      <c r="C5" s="592"/>
      <c r="D5" s="227" t="s">
        <v>5</v>
      </c>
      <c r="E5" s="278">
        <f>IF('1. Program Outcomes &amp; Impact'!E10="","",'1. Program Outcomes &amp; Impact'!E10)</f>
        <v>41913</v>
      </c>
      <c r="F5" s="226" t="s">
        <v>7</v>
      </c>
      <c r="G5" s="278">
        <f>IF('1. Program Outcomes &amp; Impact'!G10="","",'1. Program Outcomes &amp; Impact'!G10)</f>
        <v>42004</v>
      </c>
      <c r="H5" s="228"/>
    </row>
    <row r="6" spans="1:8" ht="16" customHeight="1">
      <c r="A6" s="576" t="s">
        <v>10</v>
      </c>
      <c r="B6" s="577"/>
      <c r="C6" s="578"/>
      <c r="D6" s="698">
        <f>IF('1. Program Outcomes &amp; Impact'!D11="","",'1. Program Outcomes &amp; Impact'!D11)</f>
        <v>7</v>
      </c>
      <c r="E6" s="699" t="str">
        <f>IF('1. Program Outcomes &amp; Impact'!E11="","",'1. Program Outcomes &amp; Impact'!E11)</f>
        <v/>
      </c>
      <c r="F6" s="699" t="str">
        <f>IF('1. Program Outcomes &amp; Impact'!F11="","",'1. Program Outcomes &amp; Impact'!F11)</f>
        <v/>
      </c>
      <c r="G6" s="700" t="str">
        <f>IF('1. Program Outcomes &amp; Impact'!G11="","",'1. Program Outcomes &amp; Impact'!G11)</f>
        <v/>
      </c>
      <c r="H6" s="229"/>
    </row>
    <row r="7" spans="1:8" ht="16" customHeight="1">
      <c r="A7" s="371" t="s">
        <v>3</v>
      </c>
      <c r="B7" s="372"/>
      <c r="C7" s="373"/>
      <c r="D7" s="698" t="str">
        <f>IF('1. Program Outcomes &amp; Impact'!D7="","",'1. Program Outcomes &amp; Impact'!D7)</f>
        <v>USD</v>
      </c>
      <c r="E7" s="699" t="str">
        <f>IF('1. Program Outcomes &amp; Impact'!E12="","",'1. Program Outcomes &amp; Impact'!E12)</f>
        <v/>
      </c>
      <c r="F7" s="699" t="str">
        <f>IF('1. Program Outcomes &amp; Impact'!F12="","",'1. Program Outcomes &amp; Impact'!F12)</f>
        <v/>
      </c>
      <c r="G7" s="700" t="str">
        <f>IF('1. Program Outcomes &amp; Impact'!G12="","",'1. Program Outcomes &amp; Impact'!G12)</f>
        <v/>
      </c>
      <c r="H7" s="17"/>
    </row>
    <row r="8" spans="1:8" ht="10.5" customHeight="1">
      <c r="A8" s="220"/>
      <c r="B8" s="220"/>
      <c r="C8" s="220"/>
      <c r="D8" s="220"/>
      <c r="E8" s="220"/>
      <c r="F8" s="220"/>
      <c r="G8" s="220"/>
      <c r="H8" s="20"/>
    </row>
    <row r="9" spans="1:8" ht="5.25" customHeight="1">
      <c r="A9" s="220"/>
      <c r="B9" s="220"/>
      <c r="C9" s="220"/>
      <c r="D9" s="220"/>
      <c r="E9" s="220"/>
      <c r="F9" s="220"/>
      <c r="G9" s="220"/>
      <c r="H9" s="20"/>
    </row>
    <row r="10" spans="1:8" ht="18.75" customHeight="1">
      <c r="A10" s="722" t="s">
        <v>58</v>
      </c>
      <c r="B10" s="722"/>
      <c r="C10" s="722"/>
      <c r="D10" s="722"/>
      <c r="E10" s="722"/>
      <c r="F10" s="722"/>
      <c r="G10" s="722"/>
      <c r="H10" s="722"/>
    </row>
    <row r="11" spans="1:8" ht="7.5" customHeight="1"/>
    <row r="12" spans="1:8" ht="16" customHeight="1">
      <c r="A12" s="712" t="s">
        <v>184</v>
      </c>
      <c r="B12" s="713"/>
      <c r="C12" s="713"/>
      <c r="D12" s="713"/>
      <c r="E12" s="392"/>
      <c r="F12" s="392"/>
      <c r="G12" s="392"/>
      <c r="H12" s="392"/>
    </row>
    <row r="13" spans="1:8">
      <c r="A13" s="397" t="s">
        <v>185</v>
      </c>
      <c r="B13" s="398" t="s">
        <v>186</v>
      </c>
      <c r="C13" s="711" t="s">
        <v>257</v>
      </c>
      <c r="D13" s="711"/>
      <c r="E13" s="711" t="s">
        <v>400</v>
      </c>
      <c r="F13" s="711"/>
      <c r="G13" s="723" t="s">
        <v>170</v>
      </c>
      <c r="H13" s="724"/>
    </row>
    <row r="14" spans="1:8">
      <c r="A14" s="399"/>
      <c r="B14" s="400"/>
      <c r="C14" s="393" t="s">
        <v>130</v>
      </c>
      <c r="D14" s="393" t="s">
        <v>131</v>
      </c>
      <c r="E14" s="393" t="s">
        <v>130</v>
      </c>
      <c r="F14" s="393" t="s">
        <v>131</v>
      </c>
      <c r="G14" s="725"/>
      <c r="H14" s="726"/>
    </row>
    <row r="15" spans="1:8">
      <c r="A15" s="385">
        <v>1</v>
      </c>
      <c r="B15" s="401" t="s">
        <v>187</v>
      </c>
      <c r="C15" s="506">
        <v>198753.4</v>
      </c>
      <c r="D15" s="506">
        <v>176247.25999999998</v>
      </c>
      <c r="E15" s="506">
        <v>701371.73</v>
      </c>
      <c r="F15" s="506">
        <v>388628.51999999984</v>
      </c>
      <c r="G15" s="717" t="s">
        <v>410</v>
      </c>
      <c r="H15" s="719"/>
    </row>
    <row r="16" spans="1:8">
      <c r="A16" s="386">
        <v>2</v>
      </c>
      <c r="B16" s="402" t="s">
        <v>188</v>
      </c>
      <c r="C16" s="506">
        <v>2640</v>
      </c>
      <c r="D16" s="506">
        <v>2783.98</v>
      </c>
      <c r="E16" s="506">
        <v>64034.600000000006</v>
      </c>
      <c r="F16" s="506">
        <v>61814.260000000009</v>
      </c>
      <c r="G16" s="518"/>
      <c r="H16" s="513"/>
    </row>
    <row r="17" spans="1:8">
      <c r="A17" s="386">
        <v>3</v>
      </c>
      <c r="B17" s="402" t="s">
        <v>189</v>
      </c>
      <c r="C17" s="506">
        <v>64245</v>
      </c>
      <c r="D17" s="506">
        <v>41473.19</v>
      </c>
      <c r="E17" s="506">
        <v>211775.78</v>
      </c>
      <c r="F17" s="506">
        <v>99172.24</v>
      </c>
      <c r="G17" s="717" t="s">
        <v>411</v>
      </c>
      <c r="H17" s="719"/>
    </row>
    <row r="18" spans="1:8">
      <c r="A18" s="386">
        <v>4</v>
      </c>
      <c r="B18" s="402" t="s">
        <v>190</v>
      </c>
      <c r="C18" s="506">
        <v>0</v>
      </c>
      <c r="D18" s="506">
        <v>0</v>
      </c>
      <c r="E18" s="506">
        <v>3471.9199999999996</v>
      </c>
      <c r="F18" s="506">
        <v>3471.9199999999996</v>
      </c>
      <c r="G18" s="514"/>
      <c r="H18" s="513"/>
    </row>
    <row r="19" spans="1:8">
      <c r="A19" s="386">
        <v>5</v>
      </c>
      <c r="B19" s="402" t="s">
        <v>191</v>
      </c>
      <c r="C19" s="506">
        <v>0</v>
      </c>
      <c r="D19" s="506">
        <v>0</v>
      </c>
      <c r="E19" s="506">
        <v>205733.09999999998</v>
      </c>
      <c r="F19" s="506">
        <v>0</v>
      </c>
      <c r="G19" s="717" t="s">
        <v>412</v>
      </c>
      <c r="H19" s="719"/>
    </row>
    <row r="20" spans="1:8">
      <c r="A20" s="386">
        <v>6</v>
      </c>
      <c r="B20" s="402" t="s">
        <v>192</v>
      </c>
      <c r="C20" s="506">
        <v>76701</v>
      </c>
      <c r="D20" s="506">
        <v>8775.24</v>
      </c>
      <c r="E20" s="506">
        <v>85626.25</v>
      </c>
      <c r="F20" s="506">
        <v>11560.51</v>
      </c>
      <c r="G20" s="717" t="s">
        <v>413</v>
      </c>
      <c r="H20" s="719"/>
    </row>
    <row r="21" spans="1:8">
      <c r="A21" s="386">
        <v>7</v>
      </c>
      <c r="B21" s="402" t="s">
        <v>193</v>
      </c>
      <c r="C21" s="506">
        <v>68850</v>
      </c>
      <c r="D21" s="506">
        <v>1094.9899999999998</v>
      </c>
      <c r="E21" s="506">
        <v>287710.87</v>
      </c>
      <c r="F21" s="506">
        <v>224718.05</v>
      </c>
      <c r="G21" s="717" t="s">
        <v>421</v>
      </c>
      <c r="H21" s="719"/>
    </row>
    <row r="22" spans="1:8">
      <c r="A22" s="386">
        <v>8</v>
      </c>
      <c r="B22" s="402" t="s">
        <v>194</v>
      </c>
      <c r="C22" s="506">
        <v>38699.999999999993</v>
      </c>
      <c r="D22" s="506">
        <v>7782.9199999999992</v>
      </c>
      <c r="E22" s="506">
        <v>59700.149999999994</v>
      </c>
      <c r="F22" s="506">
        <v>8905.7200000000012</v>
      </c>
      <c r="G22" s="717" t="s">
        <v>414</v>
      </c>
      <c r="H22" s="719"/>
    </row>
    <row r="23" spans="1:8">
      <c r="A23" s="386">
        <v>9</v>
      </c>
      <c r="B23" s="402" t="s">
        <v>195</v>
      </c>
      <c r="C23" s="506">
        <v>13134.71</v>
      </c>
      <c r="D23" s="506">
        <v>11892.919999999998</v>
      </c>
      <c r="E23" s="506">
        <v>36208.03</v>
      </c>
      <c r="F23" s="506">
        <v>16483.86</v>
      </c>
      <c r="G23" s="717" t="s">
        <v>422</v>
      </c>
      <c r="H23" s="719"/>
    </row>
    <row r="24" spans="1:8">
      <c r="A24" s="386">
        <v>10</v>
      </c>
      <c r="B24" s="402" t="s">
        <v>196</v>
      </c>
      <c r="C24" s="506">
        <v>83250</v>
      </c>
      <c r="D24" s="506">
        <v>0</v>
      </c>
      <c r="E24" s="506">
        <v>83250</v>
      </c>
      <c r="F24" s="506">
        <v>0</v>
      </c>
      <c r="G24" s="717" t="s">
        <v>423</v>
      </c>
      <c r="H24" s="719"/>
    </row>
    <row r="25" spans="1:8">
      <c r="A25" s="386">
        <v>11</v>
      </c>
      <c r="B25" s="402" t="s">
        <v>197</v>
      </c>
      <c r="C25" s="506">
        <v>134582.9375</v>
      </c>
      <c r="D25" s="506">
        <v>106940.21000000004</v>
      </c>
      <c r="E25" s="506">
        <v>278067.80249999999</v>
      </c>
      <c r="F25" s="506">
        <v>198954.86</v>
      </c>
      <c r="G25" s="717" t="s">
        <v>415</v>
      </c>
      <c r="H25" s="719"/>
    </row>
    <row r="26" spans="1:8">
      <c r="A26" s="386">
        <v>12</v>
      </c>
      <c r="B26" s="402" t="s">
        <v>198</v>
      </c>
      <c r="C26" s="506">
        <v>68085.704750000004</v>
      </c>
      <c r="D26" s="506">
        <v>35699.071000000011</v>
      </c>
      <c r="E26" s="506">
        <v>201695.04025000002</v>
      </c>
      <c r="F26" s="506">
        <v>101370.99400000002</v>
      </c>
      <c r="G26" s="717" t="s">
        <v>399</v>
      </c>
      <c r="H26" s="719"/>
    </row>
    <row r="27" spans="1:8">
      <c r="A27" s="387">
        <v>13</v>
      </c>
      <c r="B27" s="403" t="s">
        <v>199</v>
      </c>
      <c r="C27" s="506">
        <v>0</v>
      </c>
      <c r="D27" s="394">
        <v>0</v>
      </c>
      <c r="E27" s="506">
        <v>0</v>
      </c>
      <c r="F27" s="505">
        <v>0</v>
      </c>
      <c r="G27" s="703"/>
      <c r="H27" s="703"/>
    </row>
    <row r="28" spans="1:8">
      <c r="A28" s="704" t="s">
        <v>200</v>
      </c>
      <c r="B28" s="705"/>
      <c r="C28" s="506">
        <f>SUM(C15:C27)</f>
        <v>748942.75225000014</v>
      </c>
      <c r="D28" s="506">
        <f>SUM(D15:D27)</f>
        <v>392689.78100000002</v>
      </c>
      <c r="E28" s="506">
        <f>SUM(E15:E27)</f>
        <v>2218645.27275</v>
      </c>
      <c r="F28" s="506">
        <f>SUM(F15:F27)</f>
        <v>1115080.9339999999</v>
      </c>
      <c r="G28" s="703"/>
      <c r="H28" s="703"/>
    </row>
    <row r="29" spans="1:8" ht="10.5" customHeight="1"/>
    <row r="30" spans="1:8">
      <c r="A30" s="712" t="s">
        <v>201</v>
      </c>
      <c r="B30" s="713"/>
      <c r="C30" s="713"/>
      <c r="D30" s="713"/>
      <c r="E30" s="392"/>
      <c r="F30" s="392"/>
      <c r="G30" s="392"/>
      <c r="H30" s="392"/>
    </row>
    <row r="31" spans="1:8">
      <c r="A31" s="706" t="s">
        <v>202</v>
      </c>
      <c r="B31" s="706" t="s">
        <v>203</v>
      </c>
      <c r="C31" s="711" t="s">
        <v>257</v>
      </c>
      <c r="D31" s="711"/>
      <c r="E31" s="711" t="s">
        <v>400</v>
      </c>
      <c r="F31" s="711"/>
      <c r="G31" s="711" t="s">
        <v>170</v>
      </c>
      <c r="H31" s="711"/>
    </row>
    <row r="32" spans="1:8">
      <c r="A32" s="706"/>
      <c r="B32" s="706"/>
      <c r="C32" s="393" t="s">
        <v>130</v>
      </c>
      <c r="D32" s="393" t="s">
        <v>131</v>
      </c>
      <c r="E32" s="393" t="s">
        <v>130</v>
      </c>
      <c r="F32" s="393" t="s">
        <v>131</v>
      </c>
      <c r="G32" s="711"/>
      <c r="H32" s="711"/>
    </row>
    <row r="33" spans="1:8">
      <c r="A33" s="388">
        <v>1</v>
      </c>
      <c r="B33" s="389" t="s">
        <v>395</v>
      </c>
      <c r="C33" s="506">
        <v>91750</v>
      </c>
      <c r="D33" s="519">
        <v>66945.91</v>
      </c>
      <c r="E33" s="506">
        <v>180188.59999999998</v>
      </c>
      <c r="F33" s="506">
        <v>88068.85</v>
      </c>
      <c r="G33" s="716" t="s">
        <v>416</v>
      </c>
      <c r="H33" s="715"/>
    </row>
    <row r="34" spans="1:8">
      <c r="A34" s="388">
        <v>2</v>
      </c>
      <c r="B34" s="389" t="s">
        <v>205</v>
      </c>
      <c r="C34" s="506">
        <v>99044.6</v>
      </c>
      <c r="D34" s="519">
        <v>51670.74</v>
      </c>
      <c r="E34" s="506">
        <v>301616.72000000003</v>
      </c>
      <c r="F34" s="506">
        <v>128968.58000000002</v>
      </c>
      <c r="G34" s="716" t="s">
        <v>424</v>
      </c>
      <c r="H34" s="715"/>
    </row>
    <row r="35" spans="1:8" ht="30">
      <c r="A35" s="388">
        <v>3</v>
      </c>
      <c r="B35" s="389" t="s">
        <v>204</v>
      </c>
      <c r="C35" s="508">
        <v>94760.9</v>
      </c>
      <c r="D35" s="519">
        <v>72925.440000000002</v>
      </c>
      <c r="E35" s="506">
        <v>306346.32999999996</v>
      </c>
      <c r="F35" s="506">
        <v>227013.62000000008</v>
      </c>
      <c r="G35" s="716" t="s">
        <v>427</v>
      </c>
      <c r="H35" s="715"/>
    </row>
    <row r="36" spans="1:8">
      <c r="A36" s="388">
        <v>4</v>
      </c>
      <c r="B36" s="389" t="s">
        <v>396</v>
      </c>
      <c r="C36" s="506">
        <v>34160</v>
      </c>
      <c r="D36" s="519">
        <v>7042.82</v>
      </c>
      <c r="E36" s="506">
        <v>51048.85</v>
      </c>
      <c r="F36" s="506">
        <v>10570.19</v>
      </c>
      <c r="G36" s="717" t="s">
        <v>425</v>
      </c>
      <c r="H36" s="718"/>
    </row>
    <row r="37" spans="1:8">
      <c r="A37" s="388">
        <v>5</v>
      </c>
      <c r="B37" s="389" t="s">
        <v>397</v>
      </c>
      <c r="C37" s="506">
        <v>0</v>
      </c>
      <c r="D37" s="519">
        <v>5297.4400000000005</v>
      </c>
      <c r="E37" s="506">
        <v>129324.04999999999</v>
      </c>
      <c r="F37" s="506">
        <v>135777.69999999998</v>
      </c>
      <c r="G37" s="714" t="s">
        <v>426</v>
      </c>
      <c r="H37" s="715"/>
    </row>
    <row r="38" spans="1:8">
      <c r="A38" s="515">
        <v>6</v>
      </c>
      <c r="B38" s="516" t="s">
        <v>206</v>
      </c>
      <c r="C38" s="517">
        <v>2741.21</v>
      </c>
      <c r="D38" s="520">
        <v>1356.37</v>
      </c>
      <c r="E38" s="517">
        <v>8626.6899999999987</v>
      </c>
      <c r="F38" s="517">
        <v>1906.0499999999997</v>
      </c>
      <c r="G38" s="716" t="s">
        <v>428</v>
      </c>
      <c r="H38" s="715"/>
    </row>
    <row r="39" spans="1:8">
      <c r="A39" s="388">
        <v>7</v>
      </c>
      <c r="B39" s="389" t="s">
        <v>207</v>
      </c>
      <c r="C39" s="506">
        <v>166423.20000000001</v>
      </c>
      <c r="D39" s="519">
        <v>51166.63</v>
      </c>
      <c r="E39" s="506">
        <v>566839.99</v>
      </c>
      <c r="F39" s="506">
        <v>160908.02000000002</v>
      </c>
      <c r="G39" s="716" t="s">
        <v>417</v>
      </c>
      <c r="H39" s="715"/>
    </row>
    <row r="40" spans="1:8">
      <c r="A40" s="388">
        <v>8</v>
      </c>
      <c r="B40" s="389" t="s">
        <v>208</v>
      </c>
      <c r="C40" s="506">
        <v>125877.13749999998</v>
      </c>
      <c r="D40" s="519">
        <v>42018.09</v>
      </c>
      <c r="E40" s="506">
        <v>238114.49250000002</v>
      </c>
      <c r="F40" s="506">
        <v>93161.86</v>
      </c>
      <c r="G40" s="716" t="s">
        <v>418</v>
      </c>
      <c r="H40" s="715"/>
    </row>
    <row r="41" spans="1:8">
      <c r="A41" s="509">
        <v>9</v>
      </c>
      <c r="B41" s="507" t="s">
        <v>211</v>
      </c>
      <c r="C41" s="506">
        <v>12281</v>
      </c>
      <c r="D41" s="519">
        <v>17423.669999999998</v>
      </c>
      <c r="E41" s="506">
        <v>40449.97</v>
      </c>
      <c r="F41" s="506">
        <v>29666.510000000006</v>
      </c>
      <c r="G41" s="716" t="s">
        <v>419</v>
      </c>
      <c r="H41" s="715"/>
    </row>
    <row r="42" spans="1:8" ht="16.5" customHeight="1">
      <c r="A42" s="509">
        <v>10</v>
      </c>
      <c r="B42" s="507" t="s">
        <v>212</v>
      </c>
      <c r="C42" s="506">
        <v>53819</v>
      </c>
      <c r="D42" s="519">
        <v>41143.599999999999</v>
      </c>
      <c r="E42" s="506">
        <v>194394.70999999996</v>
      </c>
      <c r="F42" s="506">
        <v>137668.56</v>
      </c>
      <c r="G42" s="716" t="s">
        <v>420</v>
      </c>
      <c r="H42" s="715"/>
    </row>
    <row r="43" spans="1:8">
      <c r="A43" s="509">
        <v>11</v>
      </c>
      <c r="B43" s="507" t="s">
        <v>398</v>
      </c>
      <c r="C43" s="506">
        <v>68085.704750000004</v>
      </c>
      <c r="D43" s="521">
        <v>35699.071000000011</v>
      </c>
      <c r="E43" s="506">
        <v>201695.04</v>
      </c>
      <c r="F43" s="506">
        <v>101370.99400000002</v>
      </c>
      <c r="G43" s="701"/>
      <c r="H43" s="702"/>
    </row>
    <row r="44" spans="1:8" ht="150" hidden="1" customHeight="1">
      <c r="A44" s="390">
        <v>12</v>
      </c>
      <c r="B44" s="391" t="s">
        <v>209</v>
      </c>
      <c r="C44" s="394"/>
      <c r="D44" s="394"/>
      <c r="E44" s="506"/>
      <c r="F44" s="506"/>
      <c r="G44" s="701"/>
      <c r="H44" s="702"/>
    </row>
    <row r="45" spans="1:8" ht="150" hidden="1" customHeight="1">
      <c r="A45" s="390">
        <v>13</v>
      </c>
      <c r="B45" s="391" t="s">
        <v>210</v>
      </c>
      <c r="C45" s="394"/>
      <c r="D45" s="394"/>
      <c r="E45" s="506"/>
      <c r="F45" s="506"/>
      <c r="G45" s="701"/>
      <c r="H45" s="702"/>
    </row>
    <row r="46" spans="1:8" ht="150" hidden="1" customHeight="1">
      <c r="A46" s="390">
        <v>14</v>
      </c>
      <c r="B46" s="391" t="s">
        <v>211</v>
      </c>
      <c r="C46" s="394"/>
      <c r="D46" s="394"/>
      <c r="E46" s="506"/>
      <c r="F46" s="506"/>
      <c r="G46" s="701"/>
      <c r="H46" s="702"/>
    </row>
    <row r="47" spans="1:8" ht="30" hidden="1">
      <c r="A47" s="390">
        <v>15</v>
      </c>
      <c r="B47" s="391" t="s">
        <v>212</v>
      </c>
      <c r="C47" s="394"/>
      <c r="D47" s="394"/>
      <c r="E47" s="506"/>
      <c r="F47" s="506"/>
      <c r="G47" s="701"/>
      <c r="H47" s="702"/>
    </row>
    <row r="48" spans="1:8">
      <c r="A48" s="704" t="s">
        <v>200</v>
      </c>
      <c r="B48" s="705"/>
      <c r="C48" s="506">
        <f>SUM(C33:C47)</f>
        <v>748942.75225000002</v>
      </c>
      <c r="D48" s="506">
        <f>SUM(D33:D47)</f>
        <v>392689.78099999996</v>
      </c>
      <c r="E48" s="506">
        <f>SUM(E33:E43)</f>
        <v>2218645.4424999994</v>
      </c>
      <c r="F48" s="506">
        <v>1115080.9339999999</v>
      </c>
      <c r="G48" s="703"/>
      <c r="H48" s="703"/>
    </row>
    <row r="50" spans="1:8">
      <c r="A50" s="712" t="s">
        <v>213</v>
      </c>
      <c r="B50" s="713"/>
      <c r="C50" s="713"/>
      <c r="D50" s="713"/>
      <c r="E50" s="392"/>
      <c r="F50" s="392"/>
      <c r="G50" s="392"/>
      <c r="H50" s="392"/>
    </row>
    <row r="51" spans="1:8">
      <c r="A51" s="706" t="s">
        <v>202</v>
      </c>
      <c r="B51" s="706" t="s">
        <v>217</v>
      </c>
      <c r="C51" s="711" t="s">
        <v>215</v>
      </c>
      <c r="D51" s="711"/>
      <c r="E51" s="711" t="s">
        <v>216</v>
      </c>
      <c r="F51" s="711"/>
      <c r="G51" s="707" t="s">
        <v>170</v>
      </c>
      <c r="H51" s="708"/>
    </row>
    <row r="52" spans="1:8">
      <c r="A52" s="706"/>
      <c r="B52" s="706"/>
      <c r="C52" s="395" t="s">
        <v>130</v>
      </c>
      <c r="D52" s="396" t="s">
        <v>131</v>
      </c>
      <c r="E52" s="396" t="s">
        <v>130</v>
      </c>
      <c r="F52" s="396" t="s">
        <v>131</v>
      </c>
      <c r="G52" s="709"/>
      <c r="H52" s="710"/>
    </row>
    <row r="53" spans="1:8">
      <c r="A53" s="388">
        <v>1</v>
      </c>
      <c r="B53" s="388" t="s">
        <v>401</v>
      </c>
      <c r="C53" s="510">
        <f>C48</f>
        <v>748942.75225000002</v>
      </c>
      <c r="D53" s="511">
        <f>D48</f>
        <v>392689.78099999996</v>
      </c>
      <c r="E53" s="511">
        <f>E48</f>
        <v>2218645.4424999994</v>
      </c>
      <c r="F53" s="511">
        <f>F48</f>
        <v>1115080.9339999999</v>
      </c>
      <c r="G53" s="703"/>
      <c r="H53" s="703"/>
    </row>
    <row r="54" spans="1:8">
      <c r="A54" s="388">
        <v>2</v>
      </c>
      <c r="B54" s="388" t="s">
        <v>214</v>
      </c>
      <c r="C54" s="394"/>
      <c r="D54" s="394"/>
      <c r="E54" s="394"/>
      <c r="F54" s="394"/>
      <c r="G54" s="703"/>
      <c r="H54" s="703"/>
    </row>
    <row r="55" spans="1:8">
      <c r="A55" s="388">
        <v>3</v>
      </c>
      <c r="B55" s="388" t="s">
        <v>214</v>
      </c>
      <c r="C55" s="394"/>
      <c r="D55" s="394"/>
      <c r="E55" s="394"/>
      <c r="F55" s="394"/>
      <c r="G55" s="703"/>
      <c r="H55" s="703"/>
    </row>
    <row r="56" spans="1:8">
      <c r="A56" s="704" t="s">
        <v>200</v>
      </c>
      <c r="B56" s="705"/>
      <c r="C56" s="394">
        <f>SUM(C53:C55)</f>
        <v>748942.75225000002</v>
      </c>
      <c r="D56" s="394">
        <f>SUM(D53:D55)</f>
        <v>392689.78099999996</v>
      </c>
      <c r="E56" s="394">
        <f>SUM(E53:E55)</f>
        <v>2218645.4424999994</v>
      </c>
      <c r="F56" s="394">
        <f>SUM(F53:F55)</f>
        <v>1115080.9339999999</v>
      </c>
      <c r="G56" s="703"/>
      <c r="H56" s="703"/>
    </row>
  </sheetData>
  <mergeCells count="59">
    <mergeCell ref="G46:H46"/>
    <mergeCell ref="G45:H45"/>
    <mergeCell ref="G44:H44"/>
    <mergeCell ref="D7:G7"/>
    <mergeCell ref="G31:H32"/>
    <mergeCell ref="G42:H42"/>
    <mergeCell ref="G33:H33"/>
    <mergeCell ref="G34:H34"/>
    <mergeCell ref="A10:H10"/>
    <mergeCell ref="A12:D12"/>
    <mergeCell ref="A30:D30"/>
    <mergeCell ref="G13:H14"/>
    <mergeCell ref="C13:D13"/>
    <mergeCell ref="E13:F13"/>
    <mergeCell ref="G28:H28"/>
    <mergeCell ref="G27:H27"/>
    <mergeCell ref="A1:H1"/>
    <mergeCell ref="A3:G3"/>
    <mergeCell ref="A4:C4"/>
    <mergeCell ref="A5:C5"/>
    <mergeCell ref="A6:C6"/>
    <mergeCell ref="D6:G6"/>
    <mergeCell ref="A28:B28"/>
    <mergeCell ref="G15:H15"/>
    <mergeCell ref="G26:H26"/>
    <mergeCell ref="G25:H25"/>
    <mergeCell ref="G24:H24"/>
    <mergeCell ref="G23:H23"/>
    <mergeCell ref="G22:H22"/>
    <mergeCell ref="G21:H21"/>
    <mergeCell ref="G20:H20"/>
    <mergeCell ref="G19:H19"/>
    <mergeCell ref="G17:H17"/>
    <mergeCell ref="G43:H43"/>
    <mergeCell ref="G37:H37"/>
    <mergeCell ref="A31:A32"/>
    <mergeCell ref="B31:B32"/>
    <mergeCell ref="C31:D31"/>
    <mergeCell ref="E31:F31"/>
    <mergeCell ref="G38:H38"/>
    <mergeCell ref="G39:H39"/>
    <mergeCell ref="G40:H40"/>
    <mergeCell ref="G41:H41"/>
    <mergeCell ref="G35:H35"/>
    <mergeCell ref="G36:H36"/>
    <mergeCell ref="G47:H47"/>
    <mergeCell ref="G53:H53"/>
    <mergeCell ref="G56:H56"/>
    <mergeCell ref="G54:H54"/>
    <mergeCell ref="A56:B56"/>
    <mergeCell ref="A51:A52"/>
    <mergeCell ref="B51:B52"/>
    <mergeCell ref="G51:H52"/>
    <mergeCell ref="G55:H55"/>
    <mergeCell ref="C51:D51"/>
    <mergeCell ref="E51:F51"/>
    <mergeCell ref="G48:H48"/>
    <mergeCell ref="A50:D50"/>
    <mergeCell ref="A48:B48"/>
  </mergeCells>
  <phoneticPr fontId="24" type="noConversion"/>
  <dataValidations count="3">
    <dataValidation type="list" allowBlank="1" showInputMessage="1" sqref="E4">
      <formula1>"Select,Quarter,Semester,Annual,Other (type)"</formula1>
    </dataValidation>
    <dataValidation type="list" allowBlank="1" showInputMessage="1" showErrorMessage="1" sqref="C13:D13 C31:D31 C51:D51">
      <formula1>"Current Period, P1, P2, P3, P4, P5, P6, P7, P8, P9, P10, P12"</formula1>
    </dataValidation>
    <dataValidation type="list" allowBlank="1" showInputMessage="1" showErrorMessage="1" sqref="E13:F13 E31:F31 E51:F51">
      <formula1>"Program Year To Date, PY1 To Date, PY2 To Date, PY3 To Date, PY4 To Date, PY5 To Date"</formula1>
    </dataValidation>
  </dataValidations>
  <printOptions horizontalCentered="1"/>
  <pageMargins left="0.59" right="0.66" top="0.59" bottom="0.59" header="0.32" footer="0.2"/>
  <pageSetup paperSize="9" scale="73" orientation="landscape" horizontalDpi="4294967292" verticalDpi="4294967292"/>
  <headerFooter>
    <oddHeader>&amp;R&amp;"Calibri,Regular"&amp;K000000&amp;G</oddHeader>
    <oddFooter xml:space="preserve">&amp;C&amp;"Calibri,Normal"&amp;K000000The END Fund Periodic Reporting and Cash Request Forms
&amp;R&amp;"Calibri,Normal"&amp;K000000
</oddFooter>
  </headerFooter>
  <legacyDrawing r:id="rId1"/>
  <legacyDrawingHF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1"/>
  <sheetViews>
    <sheetView showGridLines="0" view="pageLayout" topLeftCell="A27" zoomScale="70" zoomScaleNormal="75" zoomScalePageLayoutView="75" workbookViewId="0">
      <selection activeCell="E41" sqref="E41"/>
    </sheetView>
  </sheetViews>
  <sheetFormatPr baseColWidth="10" defaultColWidth="9" defaultRowHeight="15" x14ac:dyDescent="0"/>
  <cols>
    <col min="1" max="1" width="12.83203125" customWidth="1"/>
    <col min="2" max="2" width="32.6640625" customWidth="1"/>
    <col min="3" max="4" width="18.1640625" customWidth="1"/>
    <col min="5" max="5" width="16.5" customWidth="1"/>
    <col min="6" max="7" width="18.83203125" customWidth="1"/>
    <col min="8" max="8" width="16.83203125" customWidth="1"/>
    <col min="9" max="9" width="17.5" customWidth="1"/>
    <col min="10" max="10" width="15" customWidth="1"/>
    <col min="11" max="11" width="43" customWidth="1"/>
    <col min="12" max="15" width="9" customWidth="1"/>
    <col min="16" max="16" width="15" customWidth="1"/>
  </cols>
  <sheetData>
    <row r="1" spans="1:11" ht="21" customHeight="1">
      <c r="A1" s="720" t="s">
        <v>14</v>
      </c>
      <c r="B1" s="720"/>
      <c r="C1" s="720"/>
      <c r="D1" s="720"/>
      <c r="E1" s="720"/>
      <c r="F1" s="720"/>
      <c r="G1" s="720"/>
      <c r="H1" s="721"/>
      <c r="J1" s="222"/>
      <c r="K1" s="222"/>
    </row>
    <row r="2" spans="1:11" ht="21">
      <c r="A2" s="223"/>
      <c r="B2" s="223"/>
      <c r="C2" s="223"/>
      <c r="D2" s="223"/>
      <c r="E2" s="223"/>
      <c r="F2" s="223"/>
      <c r="G2" s="223"/>
      <c r="H2" s="223"/>
      <c r="J2" s="220"/>
      <c r="K2" s="220"/>
    </row>
    <row r="3" spans="1:11">
      <c r="A3" s="614" t="s">
        <v>104</v>
      </c>
      <c r="B3" s="614"/>
      <c r="C3" s="614"/>
      <c r="D3" s="614"/>
      <c r="E3" s="614"/>
      <c r="F3" s="614"/>
      <c r="G3" s="614"/>
      <c r="H3" s="11"/>
      <c r="J3" s="221"/>
      <c r="K3" s="221"/>
    </row>
    <row r="4" spans="1:11" ht="16" customHeight="1">
      <c r="A4" s="576" t="s">
        <v>8</v>
      </c>
      <c r="B4" s="577"/>
      <c r="C4" s="578"/>
      <c r="D4" s="267" t="s">
        <v>4</v>
      </c>
      <c r="E4" s="281" t="str">
        <f>IF('1. Program Outcomes &amp; Impact'!E9="SELECT","",'1. Program Outcomes &amp; Impact'!E9)</f>
        <v>Periodic</v>
      </c>
      <c r="F4" s="266" t="s">
        <v>6</v>
      </c>
      <c r="G4" s="279" t="str">
        <f>IF('1. Program Outcomes &amp; Impact'!G9="","",'1. Program Outcomes &amp; Impact'!G9)</f>
        <v>P7</v>
      </c>
      <c r="H4" s="225"/>
      <c r="J4" s="221"/>
      <c r="K4" s="221"/>
    </row>
    <row r="5" spans="1:11" ht="16" customHeight="1">
      <c r="A5" s="590" t="s">
        <v>9</v>
      </c>
      <c r="B5" s="591"/>
      <c r="C5" s="592"/>
      <c r="D5" s="227" t="s">
        <v>5</v>
      </c>
      <c r="E5" s="278">
        <f>IF('1. Program Outcomes &amp; Impact'!E10="","",'1. Program Outcomes &amp; Impact'!E10)</f>
        <v>41913</v>
      </c>
      <c r="F5" s="226" t="s">
        <v>7</v>
      </c>
      <c r="G5" s="278">
        <f>IF('1. Program Outcomes &amp; Impact'!G10="","",'1. Program Outcomes &amp; Impact'!G10)</f>
        <v>42004</v>
      </c>
      <c r="H5" s="228"/>
      <c r="I5" s="744" t="s">
        <v>49</v>
      </c>
      <c r="J5" s="744"/>
      <c r="K5" s="744"/>
    </row>
    <row r="6" spans="1:11" ht="16" customHeight="1">
      <c r="A6" s="576" t="s">
        <v>10</v>
      </c>
      <c r="B6" s="577"/>
      <c r="C6" s="578"/>
      <c r="D6" s="698">
        <f>IF('1. Program Outcomes &amp; Impact'!D11="","",'1. Program Outcomes &amp; Impact'!D11)</f>
        <v>7</v>
      </c>
      <c r="E6" s="699" t="str">
        <f>IF('1. Program Outcomes &amp; Impact'!E11="","",'1. Program Outcomes &amp; Impact'!E11)</f>
        <v/>
      </c>
      <c r="F6" s="699" t="str">
        <f>IF('1. Program Outcomes &amp; Impact'!F11="","",'1. Program Outcomes &amp; Impact'!F11)</f>
        <v/>
      </c>
      <c r="G6" s="700" t="str">
        <f>IF('1. Program Outcomes &amp; Impact'!G11="","",'1. Program Outcomes &amp; Impact'!G11)</f>
        <v/>
      </c>
      <c r="H6" s="229"/>
      <c r="I6" s="745"/>
      <c r="J6" s="745"/>
      <c r="K6" s="745"/>
    </row>
    <row r="7" spans="1:11" ht="16" customHeight="1">
      <c r="A7" s="273" t="s">
        <v>3</v>
      </c>
      <c r="B7" s="274"/>
      <c r="C7" s="275"/>
      <c r="D7" s="698" t="str">
        <f>IF('1. Program Outcomes &amp; Impact'!D7="","",'1. Program Outcomes &amp; Impact'!D7)</f>
        <v>USD</v>
      </c>
      <c r="E7" s="699" t="str">
        <f>IF('1. Program Outcomes &amp; Impact'!E12="","",'1. Program Outcomes &amp; Impact'!E12)</f>
        <v/>
      </c>
      <c r="F7" s="699" t="str">
        <f>IF('1. Program Outcomes &amp; Impact'!F12="","",'1. Program Outcomes &amp; Impact'!F12)</f>
        <v/>
      </c>
      <c r="G7" s="700" t="str">
        <f>IF('1. Program Outcomes &amp; Impact'!G12="","",'1. Program Outcomes &amp; Impact'!G12)</f>
        <v/>
      </c>
      <c r="H7" s="17"/>
      <c r="I7" s="746"/>
      <c r="J7" s="746"/>
      <c r="K7" s="746"/>
    </row>
    <row r="8" spans="1:11">
      <c r="A8" s="220"/>
      <c r="B8" s="220"/>
      <c r="C8" s="220"/>
      <c r="D8" s="220"/>
      <c r="E8" s="220"/>
      <c r="F8" s="220"/>
      <c r="G8" s="220"/>
      <c r="H8" s="20"/>
      <c r="J8" s="220"/>
      <c r="K8" s="219"/>
    </row>
    <row r="9" spans="1:11">
      <c r="A9" s="220"/>
      <c r="B9" s="220"/>
      <c r="C9" s="220"/>
      <c r="D9" s="220"/>
      <c r="E9" s="220"/>
      <c r="F9" s="220"/>
      <c r="G9" s="220"/>
      <c r="H9" s="20"/>
      <c r="J9" s="220"/>
      <c r="K9" s="219"/>
    </row>
    <row r="10" spans="1:11" ht="18">
      <c r="A10" s="722" t="s">
        <v>58</v>
      </c>
      <c r="B10" s="722"/>
      <c r="C10" s="722"/>
      <c r="D10" s="722"/>
      <c r="E10" s="722"/>
      <c r="F10" s="722"/>
      <c r="G10" s="722"/>
      <c r="H10" s="722"/>
      <c r="I10" s="722"/>
      <c r="J10" s="722"/>
      <c r="K10" s="216"/>
    </row>
    <row r="11" spans="1:11" ht="19" thickBot="1">
      <c r="A11" s="218"/>
      <c r="B11" s="217"/>
      <c r="C11" s="217"/>
      <c r="D11" s="217"/>
      <c r="E11" s="217"/>
      <c r="F11" s="217"/>
      <c r="G11" s="217"/>
      <c r="H11" s="217"/>
      <c r="I11" s="217"/>
      <c r="J11" s="217"/>
      <c r="K11" s="216"/>
    </row>
    <row r="12" spans="1:11" ht="61" customHeight="1">
      <c r="A12" s="747" t="s">
        <v>59</v>
      </c>
      <c r="B12" s="748"/>
      <c r="C12" s="230" t="s">
        <v>55</v>
      </c>
      <c r="D12" s="230" t="s">
        <v>54</v>
      </c>
      <c r="E12" s="231" t="s">
        <v>51</v>
      </c>
      <c r="F12" s="749" t="s">
        <v>65</v>
      </c>
      <c r="G12" s="750"/>
      <c r="H12" s="230" t="s">
        <v>56</v>
      </c>
      <c r="I12" s="230" t="s">
        <v>57</v>
      </c>
      <c r="J12" s="230" t="s">
        <v>51</v>
      </c>
      <c r="K12" s="233" t="s">
        <v>65</v>
      </c>
    </row>
    <row r="13" spans="1:11" ht="30" customHeight="1">
      <c r="A13" s="751" t="s">
        <v>62</v>
      </c>
      <c r="B13" s="752"/>
      <c r="C13" s="215">
        <f>C14+C15</f>
        <v>748942.75225000014</v>
      </c>
      <c r="D13" s="215">
        <f>D14+D15</f>
        <v>392689.78100000002</v>
      </c>
      <c r="E13" s="206">
        <f>IF(C13="",IF(D13="","",C13-D13),C13-D13)</f>
        <v>356252.97125000012</v>
      </c>
      <c r="F13" s="753"/>
      <c r="G13" s="754"/>
      <c r="H13" s="215">
        <f>H14+H15</f>
        <v>2218645.27275</v>
      </c>
      <c r="I13" s="215">
        <f>I14+I15</f>
        <v>1115080.9339999999</v>
      </c>
      <c r="J13" s="206">
        <f>IF(H13="",IF(I13="","",H13-I13),H13-I13)</f>
        <v>1103564.3387500001</v>
      </c>
      <c r="K13" s="214"/>
    </row>
    <row r="14" spans="1:11" ht="60" customHeight="1">
      <c r="A14" s="731" t="s">
        <v>63</v>
      </c>
      <c r="B14" s="732"/>
      <c r="C14" s="207">
        <f>'3A. Financial Data Summary'!C28</f>
        <v>748942.75225000014</v>
      </c>
      <c r="D14" s="207">
        <f>'3A. Financial Data Summary'!D28</f>
        <v>392689.78100000002</v>
      </c>
      <c r="E14" s="206">
        <f>IF(C14="",IF(D14="",0,C14-D14),C14-D14)</f>
        <v>356252.97125000012</v>
      </c>
      <c r="F14" s="733"/>
      <c r="G14" s="734"/>
      <c r="H14" s="207">
        <f>'3A. Financial Data Summary'!E28</f>
        <v>2218645.27275</v>
      </c>
      <c r="I14" s="207">
        <f>'3A. Financial Data Summary'!F28</f>
        <v>1115080.9339999999</v>
      </c>
      <c r="J14" s="206">
        <f>IF(H14="",IF(I14="",0,H14-I14),H14-I14)</f>
        <v>1103564.3387500001</v>
      </c>
      <c r="K14" s="213"/>
    </row>
    <row r="15" spans="1:11" ht="60" customHeight="1">
      <c r="A15" s="731" t="s">
        <v>67</v>
      </c>
      <c r="B15" s="732"/>
      <c r="C15" s="207"/>
      <c r="D15" s="207"/>
      <c r="E15" s="206">
        <f>IF(C15="",IF(D15="",0,C15-D15),C15-D15)</f>
        <v>0</v>
      </c>
      <c r="F15" s="733"/>
      <c r="G15" s="734"/>
      <c r="H15" s="207"/>
      <c r="I15" s="207"/>
      <c r="J15" s="206">
        <f>IF(H15="",IF(I15="",0,H15-I15),H15-I15)</f>
        <v>0</v>
      </c>
      <c r="K15" s="213"/>
    </row>
    <row r="16" spans="1:11" ht="22" customHeight="1" thickBot="1">
      <c r="A16" s="212"/>
      <c r="B16" s="212"/>
      <c r="C16" s="211"/>
      <c r="D16" s="211"/>
      <c r="E16" s="210"/>
      <c r="F16" s="209"/>
      <c r="G16" s="209"/>
      <c r="H16" s="211"/>
      <c r="I16" s="211"/>
      <c r="J16" s="210"/>
      <c r="K16" s="209"/>
    </row>
    <row r="17" spans="1:11" ht="57" customHeight="1">
      <c r="A17" s="735" t="s">
        <v>60</v>
      </c>
      <c r="B17" s="736"/>
      <c r="C17" s="230" t="s">
        <v>55</v>
      </c>
      <c r="D17" s="230" t="s">
        <v>54</v>
      </c>
      <c r="E17" s="231" t="s">
        <v>51</v>
      </c>
      <c r="F17" s="737" t="s">
        <v>65</v>
      </c>
      <c r="G17" s="736"/>
      <c r="H17" s="230" t="s">
        <v>53</v>
      </c>
      <c r="I17" s="230" t="s">
        <v>52</v>
      </c>
      <c r="J17" s="230" t="s">
        <v>51</v>
      </c>
      <c r="K17" s="232" t="s">
        <v>65</v>
      </c>
    </row>
    <row r="18" spans="1:11" ht="30" customHeight="1">
      <c r="A18" s="738" t="s">
        <v>61</v>
      </c>
      <c r="B18" s="739"/>
      <c r="C18" s="206">
        <f>C19+C20</f>
        <v>748942.75225000002</v>
      </c>
      <c r="D18" s="206">
        <f>D19+D20</f>
        <v>392689.78099999996</v>
      </c>
      <c r="E18" s="206">
        <f>IF(C18="",IF(D18="","",C18-D18),C18-D18)</f>
        <v>356252.97125000006</v>
      </c>
      <c r="F18" s="740"/>
      <c r="G18" s="741"/>
      <c r="H18" s="206">
        <f>H19+H20</f>
        <v>2218645.4424999994</v>
      </c>
      <c r="I18" s="206">
        <f>I19+I20</f>
        <v>1115080.9339999999</v>
      </c>
      <c r="J18" s="206">
        <f>IF(H18="",IF(I18="","",H18-I18),H18-I18)</f>
        <v>1103564.5084999995</v>
      </c>
      <c r="K18" s="208"/>
    </row>
    <row r="19" spans="1:11" ht="62" customHeight="1">
      <c r="A19" s="742" t="s">
        <v>64</v>
      </c>
      <c r="B19" s="743"/>
      <c r="C19" s="207">
        <f>'3A. Financial Data Summary'!C48</f>
        <v>748942.75225000002</v>
      </c>
      <c r="D19" s="207">
        <f>'3A. Financial Data Summary'!D48</f>
        <v>392689.78099999996</v>
      </c>
      <c r="E19" s="204">
        <f>IF(C19="",IF(D19="",0,C19-D19),C19-D19)</f>
        <v>356252.97125000006</v>
      </c>
      <c r="F19" s="733"/>
      <c r="G19" s="734"/>
      <c r="H19" s="207">
        <f>'3A. Financial Data Summary'!E48</f>
        <v>2218645.4424999994</v>
      </c>
      <c r="I19" s="207">
        <f>'3A. Financial Data Summary'!F48</f>
        <v>1115080.9339999999</v>
      </c>
      <c r="J19" s="206">
        <f>IF(H19="",IF(I19="",0,H19-I19),H19-I19)</f>
        <v>1103564.5084999995</v>
      </c>
      <c r="K19" s="205"/>
    </row>
    <row r="20" spans="1:11" ht="60" customHeight="1" thickBot="1">
      <c r="A20" s="727" t="s">
        <v>68</v>
      </c>
      <c r="B20" s="728"/>
      <c r="C20" s="207"/>
      <c r="D20" s="207"/>
      <c r="E20" s="204">
        <f>IF(C20="",IF(D20="",0,C20-D20),C20-D20)</f>
        <v>0</v>
      </c>
      <c r="F20" s="729"/>
      <c r="G20" s="730"/>
      <c r="H20" s="203"/>
      <c r="I20" s="203"/>
      <c r="J20" s="202">
        <f>IF(H20="",IF(I20="",0,H20-I20),H20-I20)</f>
        <v>0</v>
      </c>
      <c r="K20" s="201"/>
    </row>
    <row r="21" spans="1:11">
      <c r="A21" s="200"/>
      <c r="B21" s="199"/>
      <c r="C21" s="196"/>
      <c r="D21" s="196"/>
      <c r="E21" s="196"/>
      <c r="F21" s="198"/>
      <c r="G21" s="197"/>
      <c r="H21" s="196"/>
      <c r="I21" s="196"/>
      <c r="J21" s="196"/>
      <c r="K21" s="196"/>
    </row>
  </sheetData>
  <sheetProtection password="CDDA" sheet="1" objects="1" scenarios="1"/>
  <mergeCells count="25">
    <mergeCell ref="A10:J10"/>
    <mergeCell ref="A12:B12"/>
    <mergeCell ref="F12:G12"/>
    <mergeCell ref="D7:G7"/>
    <mergeCell ref="A14:B14"/>
    <mergeCell ref="F14:G14"/>
    <mergeCell ref="A13:B13"/>
    <mergeCell ref="F13:G13"/>
    <mergeCell ref="A5:C5"/>
    <mergeCell ref="A3:G3"/>
    <mergeCell ref="D6:G6"/>
    <mergeCell ref="I5:K7"/>
    <mergeCell ref="A1:H1"/>
    <mergeCell ref="A4:C4"/>
    <mergeCell ref="A6:C6"/>
    <mergeCell ref="A20:B20"/>
    <mergeCell ref="F20:G20"/>
    <mergeCell ref="A15:B15"/>
    <mergeCell ref="F15:G15"/>
    <mergeCell ref="A17:B17"/>
    <mergeCell ref="F17:G17"/>
    <mergeCell ref="A18:B18"/>
    <mergeCell ref="F18:G18"/>
    <mergeCell ref="A19:B19"/>
    <mergeCell ref="F19:G19"/>
  </mergeCells>
  <phoneticPr fontId="1" type="noConversion"/>
  <conditionalFormatting sqref="J21 E16:E17 J16 K18:K21 F17:F18 C21:G21 H14:I15 C14:D15 C18:D20 H18:I21">
    <cfRule type="cellIs" dxfId="3" priority="2" stopIfTrue="1" operator="lessThan">
      <formula>0</formula>
    </cfRule>
  </conditionalFormatting>
  <conditionalFormatting sqref="I21:K21 E16:E17 J16:J17 F17:F18 H18:H21 K18:K20 C21:G21 I19:I20">
    <cfRule type="cellIs" dxfId="2" priority="1" stopIfTrue="1" operator="lessThan">
      <formula>0</formula>
    </cfRule>
  </conditionalFormatting>
  <dataValidations count="1">
    <dataValidation type="list" allowBlank="1" showInputMessage="1" sqref="E4">
      <formula1>"Select,Quarter,Semester,Annual,Other (type)"</formula1>
    </dataValidation>
  </dataValidations>
  <printOptions horizontalCentered="1"/>
  <pageMargins left="0.59" right="0.66" top="0.59" bottom="0.59" header="0.32" footer="0.2"/>
  <pageSetup paperSize="9" scale="54"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ignoredErrors>
    <ignoredError sqref="D6 G4:G5 E5" emptyCellReference="1"/>
    <ignoredError sqref="E4" unlockedFormula="1"/>
  </ignoredErrors>
  <legacyDrawingHF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M31"/>
  <sheetViews>
    <sheetView showGridLines="0" view="pageLayout" zoomScale="125" workbookViewId="0">
      <selection activeCell="C23" sqref="C23"/>
    </sheetView>
  </sheetViews>
  <sheetFormatPr baseColWidth="10" defaultColWidth="9" defaultRowHeight="15" x14ac:dyDescent="0"/>
  <cols>
    <col min="1" max="1" width="13.83203125" customWidth="1"/>
    <col min="2" max="3" width="11.83203125" customWidth="1"/>
    <col min="4" max="4" width="15.6640625" customWidth="1"/>
    <col min="5" max="7" width="13.5" customWidth="1"/>
    <col min="8" max="10" width="11.83203125" customWidth="1"/>
    <col min="11" max="11" width="13.6640625" customWidth="1"/>
    <col min="12" max="12" width="13.1640625" customWidth="1"/>
    <col min="13" max="13" width="17" customWidth="1"/>
  </cols>
  <sheetData>
    <row r="1" spans="1:13" ht="23">
      <c r="A1" s="720" t="s">
        <v>14</v>
      </c>
      <c r="B1" s="720"/>
      <c r="C1" s="720"/>
      <c r="D1" s="720"/>
      <c r="E1" s="720"/>
      <c r="F1" s="720"/>
      <c r="G1" s="720"/>
      <c r="H1" s="721"/>
      <c r="I1" s="6"/>
      <c r="J1" s="7"/>
      <c r="K1" s="8"/>
      <c r="L1" s="9"/>
      <c r="M1" s="10"/>
    </row>
    <row r="2" spans="1:13" ht="23">
      <c r="A2" s="107"/>
      <c r="B2" s="107"/>
      <c r="C2" s="107"/>
      <c r="D2" s="107"/>
      <c r="E2" s="107"/>
      <c r="F2" s="107"/>
      <c r="G2" s="107"/>
      <c r="H2" s="107"/>
      <c r="I2" s="108"/>
      <c r="J2" s="109"/>
      <c r="K2" s="110"/>
      <c r="L2" s="111"/>
      <c r="M2" s="112"/>
    </row>
    <row r="3" spans="1:13">
      <c r="A3" s="1" t="s">
        <v>15</v>
      </c>
      <c r="B3" s="1"/>
      <c r="C3" s="4"/>
      <c r="D3" s="104"/>
      <c r="E3" s="105"/>
      <c r="F3" s="105"/>
      <c r="G3" s="4"/>
      <c r="H3" s="11"/>
      <c r="I3" s="12"/>
      <c r="J3" s="13"/>
      <c r="K3" s="14"/>
      <c r="L3" s="14"/>
      <c r="M3" s="15"/>
    </row>
    <row r="4" spans="1:13" ht="15" customHeight="1">
      <c r="A4" s="576" t="s">
        <v>8</v>
      </c>
      <c r="B4" s="577"/>
      <c r="C4" s="578"/>
      <c r="D4" s="267" t="s">
        <v>4</v>
      </c>
      <c r="E4" s="281" t="str">
        <f>IF('1. Program Outcomes &amp; Impact'!E9="SELECT","",'1. Program Outcomes &amp; Impact'!E9)</f>
        <v>Periodic</v>
      </c>
      <c r="F4" s="266" t="s">
        <v>6</v>
      </c>
      <c r="G4" s="279" t="str">
        <f>IF('1. Program Outcomes &amp; Impact'!G9="","",'1. Program Outcomes &amp; Impact'!G9)</f>
        <v>P7</v>
      </c>
      <c r="I4" s="771" t="s">
        <v>49</v>
      </c>
      <c r="J4" s="771"/>
      <c r="K4" s="771"/>
      <c r="L4" s="771"/>
      <c r="M4" s="771"/>
    </row>
    <row r="5" spans="1:13">
      <c r="A5" s="590" t="s">
        <v>9</v>
      </c>
      <c r="B5" s="591"/>
      <c r="C5" s="592"/>
      <c r="D5" s="227" t="s">
        <v>5</v>
      </c>
      <c r="E5" s="278">
        <f>IF('1. Program Outcomes &amp; Impact'!E10="","",'1. Program Outcomes &amp; Impact'!E10)</f>
        <v>41913</v>
      </c>
      <c r="F5" s="226" t="s">
        <v>7</v>
      </c>
      <c r="G5" s="278">
        <f>IF('1. Program Outcomes &amp; Impact'!G10="","",'1. Program Outcomes &amp; Impact'!G10)</f>
        <v>42004</v>
      </c>
      <c r="H5" s="192"/>
      <c r="I5" s="772"/>
      <c r="J5" s="772"/>
      <c r="K5" s="772"/>
      <c r="L5" s="772"/>
      <c r="M5" s="772"/>
    </row>
    <row r="6" spans="1:13">
      <c r="A6" s="576" t="s">
        <v>10</v>
      </c>
      <c r="B6" s="577"/>
      <c r="C6" s="578"/>
      <c r="D6" s="698">
        <f>IF('1. Program Outcomes &amp; Impact'!D11="","",'1. Program Outcomes &amp; Impact'!D11)</f>
        <v>7</v>
      </c>
      <c r="E6" s="699" t="str">
        <f>IF('1. Program Outcomes &amp; Impact'!E11="","",'1. Program Outcomes &amp; Impact'!E11)</f>
        <v/>
      </c>
      <c r="F6" s="699" t="str">
        <f>IF('1. Program Outcomes &amp; Impact'!F11="","",'1. Program Outcomes &amp; Impact'!F11)</f>
        <v/>
      </c>
      <c r="G6" s="700" t="str">
        <f>IF('1. Program Outcomes &amp; Impact'!G11="","",'1. Program Outcomes &amp; Impact'!G11)</f>
        <v/>
      </c>
      <c r="H6" s="193"/>
      <c r="I6" s="773"/>
      <c r="J6" s="773"/>
      <c r="K6" s="773"/>
      <c r="L6" s="773"/>
      <c r="M6" s="773"/>
    </row>
    <row r="7" spans="1:13">
      <c r="A7" s="273" t="s">
        <v>3</v>
      </c>
      <c r="B7" s="274"/>
      <c r="C7" s="275"/>
      <c r="D7" s="698" t="str">
        <f>IF('1. Program Outcomes &amp; Impact'!D7="","",'1. Program Outcomes &amp; Impact'!D7)</f>
        <v>USD</v>
      </c>
      <c r="E7" s="699" t="str">
        <f>IF('1. Program Outcomes &amp; Impact'!E12="","",'1. Program Outcomes &amp; Impact'!E12)</f>
        <v/>
      </c>
      <c r="F7" s="699" t="str">
        <f>IF('1. Program Outcomes &amp; Impact'!F12="","",'1. Program Outcomes &amp; Impact'!F12)</f>
        <v/>
      </c>
      <c r="G7" s="700" t="str">
        <f>IF('1. Program Outcomes &amp; Impact'!G12="","",'1. Program Outcomes &amp; Impact'!G12)</f>
        <v/>
      </c>
      <c r="H7" s="17"/>
      <c r="I7" s="18"/>
      <c r="J7" s="19"/>
      <c r="K7" s="17"/>
      <c r="L7" s="17"/>
      <c r="M7" s="18"/>
    </row>
    <row r="8" spans="1:13">
      <c r="A8" s="21"/>
      <c r="B8" s="21"/>
      <c r="C8" s="21"/>
      <c r="D8" s="21"/>
      <c r="E8" s="21"/>
      <c r="F8" s="3"/>
      <c r="G8" s="22"/>
      <c r="H8" s="23"/>
      <c r="I8" s="24"/>
      <c r="J8" s="25"/>
      <c r="K8" s="26"/>
      <c r="L8" s="27"/>
      <c r="M8" s="28"/>
    </row>
    <row r="9" spans="1:13" ht="19" thickBot="1">
      <c r="A9" s="29" t="s">
        <v>128</v>
      </c>
      <c r="B9" s="30"/>
      <c r="C9" s="30"/>
      <c r="D9" s="30"/>
      <c r="E9" s="31"/>
      <c r="F9" s="32"/>
      <c r="G9" s="33"/>
      <c r="H9" s="33"/>
      <c r="I9" s="3"/>
      <c r="J9" s="34"/>
      <c r="K9" s="33"/>
      <c r="L9" s="33"/>
      <c r="M9" s="3"/>
    </row>
    <row r="10" spans="1:13" ht="18" thickBot="1">
      <c r="A10" s="755" t="s">
        <v>165</v>
      </c>
      <c r="B10" s="756"/>
      <c r="C10" s="756"/>
      <c r="D10" s="756"/>
      <c r="E10" s="756"/>
      <c r="F10" s="756"/>
      <c r="G10" s="756"/>
      <c r="H10" s="756"/>
      <c r="I10" s="756"/>
      <c r="J10" s="756"/>
      <c r="K10" s="756"/>
      <c r="L10" s="756"/>
      <c r="M10" s="756"/>
    </row>
    <row r="11" spans="1:13">
      <c r="A11" s="757"/>
      <c r="B11" s="758"/>
      <c r="C11" s="758"/>
      <c r="D11" s="758"/>
      <c r="E11" s="758"/>
      <c r="F11" s="758"/>
      <c r="G11" s="758"/>
      <c r="H11" s="758"/>
      <c r="I11" s="758"/>
      <c r="J11" s="758"/>
      <c r="K11" s="758"/>
      <c r="L11" s="758"/>
      <c r="M11" s="758"/>
    </row>
    <row r="12" spans="1:13">
      <c r="A12" s="182" t="s">
        <v>117</v>
      </c>
      <c r="B12" s="183"/>
      <c r="C12" s="183"/>
      <c r="D12" s="183"/>
      <c r="E12" s="183"/>
      <c r="F12" s="183"/>
      <c r="G12" s="183"/>
      <c r="H12" s="183"/>
      <c r="I12" s="184"/>
      <c r="J12" s="35"/>
      <c r="K12" s="35"/>
      <c r="L12" s="35"/>
      <c r="M12" s="36"/>
    </row>
    <row r="13" spans="1:13" ht="16" thickBot="1">
      <c r="A13" s="37"/>
      <c r="B13" s="35"/>
      <c r="C13" s="35"/>
      <c r="D13" s="35"/>
      <c r="E13" s="35"/>
      <c r="F13" s="35"/>
      <c r="G13" s="35"/>
      <c r="H13" s="35"/>
      <c r="I13" s="35"/>
      <c r="J13" s="35"/>
      <c r="K13" s="38"/>
      <c r="L13" s="38"/>
      <c r="M13" s="321">
        <f>'[1]5A. Cash Reconcilation'!$M$24</f>
        <v>777774.00579999993</v>
      </c>
    </row>
    <row r="14" spans="1:13" ht="16" thickTop="1">
      <c r="A14" s="2"/>
      <c r="B14" s="39"/>
      <c r="C14" s="40"/>
      <c r="D14" s="39"/>
      <c r="E14" s="41"/>
      <c r="F14" s="42"/>
      <c r="G14" s="43"/>
      <c r="H14" s="41"/>
      <c r="I14" s="41"/>
      <c r="J14" s="44"/>
      <c r="K14" s="45"/>
      <c r="L14" s="46"/>
      <c r="M14" s="45"/>
    </row>
    <row r="15" spans="1:13">
      <c r="A15" s="47" t="s">
        <v>11</v>
      </c>
      <c r="B15" s="48" t="s">
        <v>40</v>
      </c>
      <c r="C15" s="48"/>
      <c r="D15" s="48"/>
      <c r="E15" s="44"/>
      <c r="F15" s="49"/>
      <c r="G15" s="44"/>
      <c r="H15" s="44"/>
      <c r="I15" s="44"/>
      <c r="J15" s="44"/>
      <c r="K15" s="313">
        <v>553750</v>
      </c>
      <c r="L15" s="51"/>
      <c r="M15" s="45"/>
    </row>
    <row r="16" spans="1:13">
      <c r="A16" s="55"/>
      <c r="B16" s="48" t="s">
        <v>16</v>
      </c>
      <c r="C16" s="48"/>
      <c r="D16" s="48"/>
      <c r="E16" s="56"/>
      <c r="F16" s="56"/>
      <c r="G16" s="56"/>
      <c r="H16" s="44"/>
      <c r="I16" s="44"/>
      <c r="J16" s="44"/>
      <c r="K16" s="313"/>
      <c r="L16" s="51"/>
      <c r="M16" s="57"/>
    </row>
    <row r="17" spans="1:13">
      <c r="A17" s="55"/>
      <c r="B17" s="48" t="s">
        <v>17</v>
      </c>
      <c r="C17" s="48"/>
      <c r="D17" s="48"/>
      <c r="E17" s="56"/>
      <c r="F17" s="56"/>
      <c r="G17" s="56"/>
      <c r="H17" s="44"/>
      <c r="I17" s="44"/>
      <c r="J17" s="44"/>
      <c r="K17" s="313"/>
      <c r="L17" s="51"/>
      <c r="M17" s="194">
        <f>+K15+K16+K17</f>
        <v>553750</v>
      </c>
    </row>
    <row r="18" spans="1:13">
      <c r="A18" s="59"/>
      <c r="B18" s="60"/>
      <c r="C18" s="59"/>
      <c r="D18" s="61"/>
      <c r="E18" s="62"/>
      <c r="F18" s="62"/>
      <c r="G18" s="63"/>
      <c r="H18" s="64"/>
      <c r="I18" s="65"/>
      <c r="J18" s="66"/>
      <c r="K18" s="67"/>
      <c r="L18" s="46"/>
      <c r="M18" s="45"/>
    </row>
    <row r="19" spans="1:13">
      <c r="A19" s="2"/>
      <c r="B19" s="68"/>
      <c r="C19" s="69"/>
      <c r="D19" s="70"/>
      <c r="E19" s="5"/>
      <c r="F19" s="69"/>
      <c r="G19" s="70"/>
      <c r="H19" s="70"/>
      <c r="I19" s="71"/>
      <c r="J19" s="70"/>
      <c r="K19" s="72"/>
      <c r="L19" s="73"/>
      <c r="M19" s="74"/>
    </row>
    <row r="20" spans="1:13" ht="15" customHeight="1">
      <c r="A20" s="320" t="s">
        <v>12</v>
      </c>
      <c r="B20" s="759" t="s">
        <v>66</v>
      </c>
      <c r="C20" s="760"/>
      <c r="D20" s="760"/>
      <c r="E20" s="760"/>
      <c r="F20" s="760"/>
      <c r="G20" s="760"/>
      <c r="H20" s="760"/>
      <c r="I20" s="761"/>
      <c r="J20" s="66"/>
      <c r="K20" s="368">
        <f>'3B. Total Cash Outflow'!D13</f>
        <v>392689.78100000002</v>
      </c>
      <c r="L20" s="46"/>
      <c r="M20" s="75"/>
    </row>
    <row r="21" spans="1:13">
      <c r="A21" s="76"/>
      <c r="B21" s="20" t="s">
        <v>18</v>
      </c>
      <c r="C21" s="20"/>
      <c r="D21" s="20"/>
      <c r="E21" s="20"/>
      <c r="F21" s="20"/>
      <c r="G21" s="53"/>
      <c r="H21" s="77"/>
      <c r="I21" s="78"/>
      <c r="J21" s="54"/>
      <c r="K21" s="314"/>
      <c r="L21" s="80"/>
      <c r="M21" s="319"/>
    </row>
    <row r="22" spans="1:13" ht="15" customHeight="1">
      <c r="A22" s="81"/>
      <c r="B22" s="20" t="s">
        <v>19</v>
      </c>
      <c r="C22" s="20"/>
      <c r="D22" s="20"/>
      <c r="E22" s="20"/>
      <c r="F22" s="20"/>
      <c r="G22" s="20"/>
      <c r="H22" s="82"/>
      <c r="I22" s="83"/>
      <c r="J22" s="54"/>
      <c r="K22" s="315"/>
      <c r="L22" s="318"/>
      <c r="M22" s="194">
        <f>+K20+K21+K22</f>
        <v>392689.78100000002</v>
      </c>
    </row>
    <row r="23" spans="1:13">
      <c r="A23" s="84"/>
      <c r="B23" s="5"/>
      <c r="C23" s="85"/>
      <c r="D23" s="5"/>
      <c r="E23" s="85"/>
      <c r="F23" s="86"/>
      <c r="G23" s="5"/>
      <c r="H23" s="87"/>
      <c r="I23" s="88"/>
      <c r="J23" s="70"/>
      <c r="K23" s="89"/>
      <c r="L23" s="73"/>
      <c r="M23" s="58"/>
    </row>
    <row r="24" spans="1:13" ht="16" thickBot="1">
      <c r="A24" s="90" t="s">
        <v>20</v>
      </c>
      <c r="B24" s="91"/>
      <c r="C24" s="5"/>
      <c r="D24" s="91"/>
      <c r="E24" s="68"/>
      <c r="F24" s="68"/>
      <c r="G24" s="92"/>
      <c r="H24" s="68"/>
      <c r="I24" s="69"/>
      <c r="J24" s="70"/>
      <c r="K24" s="73"/>
      <c r="L24" s="73"/>
      <c r="M24" s="195">
        <f>+M13+M17-M22</f>
        <v>938834.22479999997</v>
      </c>
    </row>
    <row r="25" spans="1:13" ht="16" thickTop="1">
      <c r="A25" s="5"/>
      <c r="B25" s="93"/>
      <c r="C25" s="94"/>
      <c r="D25" s="95"/>
      <c r="E25" s="96"/>
      <c r="F25" s="96"/>
      <c r="G25" s="96"/>
      <c r="H25" s="96"/>
      <c r="I25" s="97"/>
      <c r="J25" s="5"/>
      <c r="K25" s="97"/>
      <c r="L25" s="5"/>
      <c r="M25" s="96"/>
    </row>
    <row r="26" spans="1:13">
      <c r="A26" s="98" t="s">
        <v>21</v>
      </c>
      <c r="B26" s="27"/>
      <c r="C26" s="27"/>
      <c r="D26" s="27"/>
      <c r="E26" s="27"/>
      <c r="F26" s="27"/>
      <c r="G26" s="27"/>
      <c r="H26" s="27"/>
      <c r="I26" s="27"/>
      <c r="J26" s="27"/>
      <c r="K26" s="99"/>
      <c r="L26" s="99"/>
      <c r="M26" s="100"/>
    </row>
    <row r="27" spans="1:13">
      <c r="A27" s="101" t="s">
        <v>13</v>
      </c>
      <c r="B27" s="102"/>
      <c r="C27" s="102"/>
      <c r="D27" s="102"/>
      <c r="E27" s="102"/>
      <c r="F27" s="102"/>
      <c r="G27" s="102"/>
      <c r="H27" s="102"/>
      <c r="I27" s="102"/>
      <c r="J27" s="102"/>
      <c r="K27" s="71"/>
      <c r="L27" s="71"/>
      <c r="M27" s="5"/>
    </row>
    <row r="28" spans="1:13">
      <c r="A28" s="762" t="s">
        <v>402</v>
      </c>
      <c r="B28" s="763"/>
      <c r="C28" s="763"/>
      <c r="D28" s="763"/>
      <c r="E28" s="763"/>
      <c r="F28" s="763"/>
      <c r="G28" s="763"/>
      <c r="H28" s="763"/>
      <c r="I28" s="763"/>
      <c r="J28" s="763"/>
      <c r="K28" s="763"/>
      <c r="L28" s="763"/>
      <c r="M28" s="764"/>
    </row>
    <row r="29" spans="1:13">
      <c r="A29" s="765"/>
      <c r="B29" s="766"/>
      <c r="C29" s="766"/>
      <c r="D29" s="766"/>
      <c r="E29" s="766"/>
      <c r="F29" s="766"/>
      <c r="G29" s="766"/>
      <c r="H29" s="766"/>
      <c r="I29" s="766"/>
      <c r="J29" s="766"/>
      <c r="K29" s="766"/>
      <c r="L29" s="766"/>
      <c r="M29" s="767"/>
    </row>
    <row r="30" spans="1:13">
      <c r="A30" s="768"/>
      <c r="B30" s="769"/>
      <c r="C30" s="769"/>
      <c r="D30" s="769"/>
      <c r="E30" s="769"/>
      <c r="F30" s="769"/>
      <c r="G30" s="769"/>
      <c r="H30" s="769"/>
      <c r="I30" s="769"/>
      <c r="J30" s="769"/>
      <c r="K30" s="769"/>
      <c r="L30" s="769"/>
      <c r="M30" s="770"/>
    </row>
    <row r="31" spans="1:13">
      <c r="A31" s="103"/>
      <c r="B31" s="102"/>
      <c r="C31" s="102"/>
      <c r="D31" s="102"/>
      <c r="E31" s="102"/>
      <c r="F31" s="102"/>
      <c r="G31" s="102"/>
      <c r="H31" s="102"/>
      <c r="I31" s="102"/>
      <c r="J31" s="102"/>
      <c r="K31" s="102"/>
      <c r="L31" s="102"/>
      <c r="M31" s="2"/>
    </row>
  </sheetData>
  <sheetProtection password="CDDA" sheet="1" objects="1" scenarios="1"/>
  <mergeCells count="11">
    <mergeCell ref="A10:M10"/>
    <mergeCell ref="A11:M11"/>
    <mergeCell ref="B20:I20"/>
    <mergeCell ref="A28:M30"/>
    <mergeCell ref="I4:M6"/>
    <mergeCell ref="A1:H1"/>
    <mergeCell ref="A4:C4"/>
    <mergeCell ref="D7:G7"/>
    <mergeCell ref="A5:C5"/>
    <mergeCell ref="A6:C6"/>
    <mergeCell ref="D6:G6"/>
  </mergeCells>
  <phoneticPr fontId="1" type="noConversion"/>
  <dataValidations count="1">
    <dataValidation type="list" allowBlank="1" showInputMessage="1" sqref="E4">
      <formula1>"Select,Quarter,Semester,Annual,Other (type)"</formula1>
    </dataValidation>
  </dataValidations>
  <printOptions horizontalCentered="1"/>
  <pageMargins left="0.59" right="0.66" top="0.59" bottom="0.59" header="0.32" footer="0.2"/>
  <pageSetup paperSize="9" scale="72"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ignoredErrors>
    <ignoredError sqref="M22 G4:G5 D6 M17 M24" emptyCellReference="1"/>
    <ignoredError sqref="E4" unlockedFormula="1"/>
  </ignoredErrors>
  <legacyDrawingHF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6"/>
  <sheetViews>
    <sheetView showGridLines="0" tabSelected="1" view="pageLayout" topLeftCell="A28" zoomScale="85" workbookViewId="0">
      <selection activeCell="I23" sqref="I23:P33"/>
    </sheetView>
  </sheetViews>
  <sheetFormatPr baseColWidth="10" defaultColWidth="9" defaultRowHeight="15" x14ac:dyDescent="0"/>
  <cols>
    <col min="1" max="1" width="17.33203125" customWidth="1"/>
    <col min="2" max="2" width="21.1640625" customWidth="1"/>
    <col min="3" max="3" width="5.33203125" customWidth="1"/>
    <col min="4" max="4" width="3.6640625" customWidth="1"/>
    <col min="5" max="5" width="16.33203125" customWidth="1"/>
    <col min="6" max="6" width="15.6640625" customWidth="1"/>
    <col min="7" max="7" width="13.5" customWidth="1"/>
    <col min="8" max="8" width="17" customWidth="1"/>
    <col min="9" max="9" width="14.6640625" customWidth="1"/>
    <col min="10" max="10" width="22.5" customWidth="1"/>
    <col min="11" max="11" width="15.83203125" customWidth="1"/>
    <col min="12" max="12" width="17.83203125" customWidth="1"/>
    <col min="13" max="13" width="3.33203125" customWidth="1"/>
    <col min="14" max="14" width="18.1640625" customWidth="1"/>
    <col min="15" max="15" width="7.5" customWidth="1"/>
    <col min="16" max="16" width="17" customWidth="1"/>
    <col min="17" max="17" width="21.33203125" customWidth="1"/>
    <col min="18" max="18" width="13.6640625" customWidth="1"/>
  </cols>
  <sheetData>
    <row r="1" spans="1:17" ht="23">
      <c r="A1" s="782" t="s">
        <v>14</v>
      </c>
      <c r="B1" s="782"/>
      <c r="C1" s="782"/>
      <c r="D1" s="782"/>
      <c r="E1" s="782"/>
      <c r="F1" s="782"/>
      <c r="G1" s="782"/>
      <c r="H1" s="782"/>
      <c r="I1" s="782"/>
      <c r="J1" s="783"/>
      <c r="K1" s="6"/>
      <c r="L1" s="7"/>
      <c r="M1" s="113"/>
      <c r="N1" s="8"/>
      <c r="O1" s="9"/>
      <c r="P1" s="9"/>
      <c r="Q1" s="28"/>
    </row>
    <row r="2" spans="1:17" ht="23">
      <c r="A2" s="155"/>
      <c r="B2" s="155"/>
      <c r="C2" s="155"/>
      <c r="D2" s="155"/>
      <c r="E2" s="155"/>
      <c r="F2" s="155"/>
      <c r="G2" s="155"/>
      <c r="H2" s="155"/>
      <c r="I2" s="155"/>
      <c r="J2" s="155"/>
      <c r="K2" s="108"/>
      <c r="L2" s="109"/>
      <c r="M2" s="179"/>
      <c r="N2" s="110"/>
      <c r="O2" s="111"/>
      <c r="P2" s="111"/>
      <c r="Q2" s="122"/>
    </row>
    <row r="3" spans="1:17">
      <c r="A3" s="784" t="s">
        <v>15</v>
      </c>
      <c r="B3" s="784"/>
      <c r="C3" s="4"/>
      <c r="D3" s="4"/>
      <c r="E3" s="4"/>
      <c r="F3" s="104"/>
      <c r="G3" s="105"/>
      <c r="H3" s="105"/>
      <c r="I3" s="4"/>
      <c r="J3" s="11"/>
      <c r="K3" s="189"/>
      <c r="L3" s="13"/>
      <c r="M3" s="14"/>
      <c r="N3" s="14"/>
      <c r="O3" s="14"/>
      <c r="P3" s="14"/>
      <c r="Q3" s="114"/>
    </row>
    <row r="4" spans="1:17">
      <c r="A4" s="785" t="s">
        <v>50</v>
      </c>
      <c r="B4" s="786"/>
      <c r="C4" s="786"/>
      <c r="D4" s="786"/>
      <c r="E4" s="786"/>
      <c r="F4" s="787" t="str">
        <f>IF('1. Program Outcomes &amp; Impact'!D3="","",'1. Program Outcomes &amp; Impact'!D3)</f>
        <v>Angola</v>
      </c>
      <c r="G4" s="788"/>
      <c r="H4" s="788"/>
      <c r="I4" s="789"/>
      <c r="J4" s="115"/>
      <c r="K4" s="16"/>
      <c r="L4" s="52"/>
      <c r="M4" s="48"/>
      <c r="N4" s="48"/>
      <c r="O4" s="48"/>
      <c r="P4" s="48"/>
      <c r="Q4" s="18"/>
    </row>
    <row r="5" spans="1:17">
      <c r="A5" s="180" t="s">
        <v>8</v>
      </c>
      <c r="B5" s="177"/>
      <c r="C5" s="106"/>
      <c r="D5" s="106"/>
      <c r="E5" s="106"/>
      <c r="F5" s="178" t="s">
        <v>4</v>
      </c>
      <c r="G5" s="278" t="str">
        <f>IF('1. Program Outcomes &amp; Impact'!E9="","",'1. Program Outcomes &amp; Impact'!E9)</f>
        <v>Periodic</v>
      </c>
      <c r="H5" s="106" t="s">
        <v>6</v>
      </c>
      <c r="I5" s="312" t="str">
        <f>IF('1. Program Outcomes &amp; Impact'!G9="","",'1. Program Outcomes &amp; Impact'!G9)</f>
        <v>P7</v>
      </c>
      <c r="J5" s="116"/>
      <c r="K5" s="16"/>
      <c r="L5" s="52"/>
      <c r="M5" s="48"/>
      <c r="N5" s="48"/>
      <c r="O5" s="48"/>
      <c r="P5" s="48"/>
      <c r="Q5" s="18"/>
    </row>
    <row r="6" spans="1:17">
      <c r="A6" s="181" t="s">
        <v>9</v>
      </c>
      <c r="B6" s="106"/>
      <c r="C6" s="106"/>
      <c r="D6" s="106"/>
      <c r="E6" s="106"/>
      <c r="F6" s="178" t="s">
        <v>5</v>
      </c>
      <c r="G6" s="278">
        <f>IF('1. Program Outcomes &amp; Impact'!E10="","",'1. Program Outcomes &amp; Impact'!E10)</f>
        <v>41913</v>
      </c>
      <c r="H6" s="106" t="s">
        <v>7</v>
      </c>
      <c r="I6" s="278">
        <f>IF('1. Program Outcomes &amp; Impact'!G10="","",'1. Program Outcomes &amp; Impact'!G10)</f>
        <v>42004</v>
      </c>
      <c r="J6" s="48"/>
      <c r="K6" s="16"/>
      <c r="L6" s="52"/>
      <c r="M6" s="48"/>
      <c r="N6" s="48"/>
      <c r="O6" s="48"/>
      <c r="P6" s="48"/>
      <c r="Q6" s="18"/>
    </row>
    <row r="7" spans="1:17">
      <c r="A7" s="790" t="s">
        <v>10</v>
      </c>
      <c r="B7" s="791"/>
      <c r="C7" s="791"/>
      <c r="D7" s="791"/>
      <c r="E7" s="791"/>
      <c r="F7" s="698">
        <f>IF('1. Program Outcomes &amp; Impact'!D11="","",'1. Program Outcomes &amp; Impact'!D11)</f>
        <v>7</v>
      </c>
      <c r="G7" s="699" t="str">
        <f>IF('1. Program Outcomes &amp; Impact'!G12="","",'1. Program Outcomes &amp; Impact'!G12)</f>
        <v/>
      </c>
      <c r="H7" s="699" t="str">
        <f>IF('1. Program Outcomes &amp; Impact'!H12="","",'1. Program Outcomes &amp; Impact'!H12)</f>
        <v/>
      </c>
      <c r="I7" s="700" t="str">
        <f>IF('1. Program Outcomes &amp; Impact'!I12="","",'1. Program Outcomes &amp; Impact'!I12)</f>
        <v/>
      </c>
      <c r="J7" s="48"/>
      <c r="K7" s="16"/>
      <c r="L7" s="52"/>
      <c r="M7" s="48"/>
      <c r="N7" s="48"/>
      <c r="O7" s="48"/>
      <c r="P7" s="48"/>
      <c r="Q7" s="18"/>
    </row>
    <row r="8" spans="1:17">
      <c r="A8" s="790" t="s">
        <v>3</v>
      </c>
      <c r="B8" s="791"/>
      <c r="C8" s="791"/>
      <c r="D8" s="797" t="str">
        <f>IF('1. Program Outcomes &amp; Impact'!D7="","",'1. Program Outcomes &amp; Impact'!D7)</f>
        <v>USD</v>
      </c>
      <c r="E8" s="798"/>
      <c r="F8" s="798"/>
      <c r="G8" s="798"/>
      <c r="H8" s="798"/>
      <c r="I8" s="799"/>
      <c r="J8" s="11"/>
      <c r="K8" s="11"/>
      <c r="L8" s="11"/>
      <c r="M8" s="20"/>
      <c r="N8" s="20"/>
      <c r="O8" s="20"/>
      <c r="P8" s="20"/>
      <c r="Q8" s="20"/>
    </row>
    <row r="9" spans="1:17">
      <c r="A9" s="11"/>
      <c r="B9" s="11"/>
      <c r="C9" s="11"/>
      <c r="D9" s="11"/>
      <c r="E9" s="11"/>
      <c r="F9" s="11"/>
      <c r="G9" s="11"/>
      <c r="H9" s="11"/>
      <c r="I9" s="11"/>
      <c r="J9" s="120"/>
      <c r="K9" s="117"/>
      <c r="L9" s="118"/>
      <c r="M9" s="119"/>
      <c r="N9" s="120"/>
      <c r="O9" s="9"/>
      <c r="P9" s="116"/>
      <c r="Q9" s="28"/>
    </row>
    <row r="10" spans="1:17" ht="18">
      <c r="A10" s="121" t="s">
        <v>128</v>
      </c>
      <c r="B10" s="30"/>
      <c r="C10" s="30"/>
      <c r="D10" s="30"/>
      <c r="E10" s="30"/>
      <c r="F10" s="48"/>
      <c r="G10" s="48"/>
      <c r="H10" s="48"/>
      <c r="I10" s="48"/>
      <c r="J10" s="33"/>
      <c r="K10" s="3"/>
      <c r="L10" s="34"/>
      <c r="M10" s="111"/>
      <c r="N10" s="111"/>
      <c r="O10" s="111"/>
      <c r="P10" s="111"/>
      <c r="Q10" s="122"/>
    </row>
    <row r="11" spans="1:17">
      <c r="A11" s="5"/>
      <c r="B11" s="93"/>
      <c r="C11" s="94"/>
      <c r="D11" s="94"/>
      <c r="E11" s="94"/>
      <c r="F11" s="95"/>
      <c r="G11" s="123"/>
      <c r="H11" s="123"/>
      <c r="I11" s="123"/>
      <c r="J11" s="123"/>
      <c r="K11" s="93"/>
      <c r="L11" s="94"/>
      <c r="M11" s="102"/>
      <c r="N11" s="102"/>
      <c r="O11" s="102"/>
      <c r="P11" s="102"/>
      <c r="Q11" s="122"/>
    </row>
    <row r="12" spans="1:17" ht="21" customHeight="1">
      <c r="A12" s="777" t="s">
        <v>166</v>
      </c>
      <c r="B12" s="778"/>
      <c r="C12" s="778"/>
      <c r="D12" s="778"/>
      <c r="E12" s="778"/>
      <c r="F12" s="778"/>
      <c r="G12" s="778"/>
      <c r="H12" s="778"/>
      <c r="I12" s="778"/>
      <c r="J12" s="778"/>
      <c r="K12" s="778"/>
      <c r="L12" s="778"/>
      <c r="M12" s="778"/>
      <c r="N12" s="778"/>
      <c r="O12" s="778"/>
      <c r="P12" s="779"/>
      <c r="Q12" s="122"/>
    </row>
    <row r="13" spans="1:17">
      <c r="A13" s="13"/>
      <c r="B13" s="13"/>
      <c r="C13" s="13"/>
      <c r="D13" s="13"/>
      <c r="E13" s="13"/>
      <c r="F13" s="13"/>
      <c r="G13" s="13"/>
      <c r="H13" s="13"/>
      <c r="I13" s="13"/>
      <c r="J13" s="13"/>
      <c r="K13" s="13"/>
      <c r="L13" s="13"/>
      <c r="M13" s="13"/>
      <c r="N13" s="13"/>
      <c r="O13" s="13"/>
      <c r="P13" s="13"/>
      <c r="Q13" s="125"/>
    </row>
    <row r="14" spans="1:17">
      <c r="A14" s="126" t="s">
        <v>39</v>
      </c>
      <c r="B14" s="124"/>
      <c r="C14" s="124"/>
      <c r="D14" s="124"/>
      <c r="E14" s="36"/>
      <c r="F14" s="124"/>
      <c r="G14" s="127"/>
      <c r="H14" s="36"/>
      <c r="I14" s="124"/>
      <c r="J14" s="127"/>
      <c r="K14" s="35"/>
      <c r="L14" s="35"/>
      <c r="M14" s="35"/>
      <c r="N14" s="35"/>
      <c r="O14" s="124"/>
      <c r="P14" s="127"/>
      <c r="Q14" s="122"/>
    </row>
    <row r="15" spans="1:17">
      <c r="A15" s="128"/>
      <c r="B15" s="130"/>
      <c r="C15" s="155"/>
      <c r="D15" s="150"/>
      <c r="E15" s="129"/>
      <c r="F15" s="131"/>
      <c r="G15" s="132"/>
      <c r="H15" s="129"/>
      <c r="I15" s="133"/>
      <c r="J15" s="134"/>
      <c r="K15" s="134"/>
      <c r="L15" s="134"/>
      <c r="M15" s="129"/>
      <c r="N15" s="132"/>
      <c r="O15" s="131"/>
      <c r="P15" s="135"/>
      <c r="Q15" s="122"/>
    </row>
    <row r="16" spans="1:17">
      <c r="A16" s="69" t="s">
        <v>22</v>
      </c>
      <c r="B16" s="70"/>
      <c r="C16" s="155"/>
      <c r="D16" s="150"/>
      <c r="E16" s="311" t="str">
        <f>IF('1. Program Outcomes &amp; Impact'!E14="","",'1. Program Outcomes &amp; Impact'!E14)</f>
        <v/>
      </c>
      <c r="F16" s="90"/>
      <c r="G16" s="68" t="s">
        <v>23</v>
      </c>
      <c r="H16" s="311" t="str">
        <f>IF('1. Program Outcomes &amp; Impact'!G14="","",'1. Program Outcomes &amp; Impact'!G14)</f>
        <v/>
      </c>
      <c r="I16" s="70"/>
      <c r="J16" s="71" t="s">
        <v>24</v>
      </c>
      <c r="K16" s="50">
        <v>634676</v>
      </c>
      <c r="L16" s="136" t="s">
        <v>25</v>
      </c>
      <c r="M16" s="137"/>
      <c r="N16" s="79">
        <v>260000</v>
      </c>
      <c r="O16" s="138"/>
      <c r="P16" s="139"/>
      <c r="Q16" s="122"/>
    </row>
    <row r="17" spans="1:17">
      <c r="A17" s="69"/>
      <c r="B17" s="70"/>
      <c r="C17" s="155"/>
      <c r="D17" s="150"/>
      <c r="E17" s="150"/>
      <c r="F17" s="150"/>
      <c r="G17" s="150"/>
      <c r="H17" s="150"/>
      <c r="I17" s="150"/>
      <c r="J17" s="150"/>
      <c r="K17" s="150"/>
      <c r="L17" s="150"/>
      <c r="M17" s="150"/>
      <c r="N17" s="150"/>
      <c r="O17" s="150"/>
      <c r="P17" s="150"/>
      <c r="Q17" s="185"/>
    </row>
    <row r="18" spans="1:17">
      <c r="A18" s="69" t="s">
        <v>26</v>
      </c>
      <c r="B18" s="70"/>
      <c r="C18" s="155"/>
      <c r="D18" s="150"/>
      <c r="E18" s="140"/>
      <c r="F18" s="68"/>
      <c r="G18" s="141"/>
      <c r="H18" s="140"/>
      <c r="I18" s="69"/>
      <c r="J18" s="142"/>
      <c r="K18" s="73"/>
      <c r="L18" s="136"/>
      <c r="M18" s="143"/>
      <c r="N18" s="144"/>
      <c r="O18" s="138"/>
      <c r="P18" s="792" t="s">
        <v>116</v>
      </c>
      <c r="Q18" s="145"/>
    </row>
    <row r="19" spans="1:17" ht="15" customHeight="1">
      <c r="A19" s="146" t="s">
        <v>27</v>
      </c>
      <c r="B19" s="70"/>
      <c r="C19" s="155"/>
      <c r="D19" s="150"/>
      <c r="E19" s="346" t="str">
        <f>IF(H16="","",H16+1)</f>
        <v/>
      </c>
      <c r="F19" s="68"/>
      <c r="G19" s="69" t="s">
        <v>23</v>
      </c>
      <c r="H19" s="346" t="str">
        <f>IF(E19="","",DATE(YEAR(E19),MONTH(E19)+3,DAY(E19)-1))</f>
        <v/>
      </c>
      <c r="I19" s="69"/>
      <c r="J19" s="71" t="s">
        <v>24</v>
      </c>
      <c r="K19" s="512">
        <v>986393.44</v>
      </c>
      <c r="L19" s="136" t="s">
        <v>25</v>
      </c>
      <c r="M19" s="147"/>
      <c r="N19" s="148">
        <v>986393.44</v>
      </c>
      <c r="O19" s="58"/>
      <c r="P19" s="792"/>
      <c r="Q19" s="28"/>
    </row>
    <row r="20" spans="1:17">
      <c r="A20" s="149"/>
      <c r="B20" s="150"/>
      <c r="C20" s="150"/>
      <c r="D20" s="150"/>
      <c r="E20" s="151"/>
      <c r="F20" s="150"/>
      <c r="G20" s="150"/>
      <c r="H20" s="151"/>
      <c r="I20" s="150"/>
      <c r="J20" s="150"/>
      <c r="K20" s="152"/>
      <c r="L20" s="153"/>
      <c r="M20" s="154"/>
      <c r="N20" s="152"/>
      <c r="O20" s="57"/>
      <c r="P20" s="793"/>
      <c r="Q20" s="145"/>
    </row>
    <row r="21" spans="1:17">
      <c r="A21" s="155"/>
      <c r="B21" s="150"/>
      <c r="C21" s="145"/>
      <c r="D21" s="150"/>
      <c r="E21" s="151"/>
      <c r="F21" s="150"/>
      <c r="G21" s="150"/>
      <c r="H21" s="151"/>
      <c r="I21" s="150"/>
      <c r="J21" s="150"/>
      <c r="K21" s="152"/>
      <c r="L21" s="153"/>
      <c r="M21" s="154"/>
      <c r="N21" s="152"/>
      <c r="O21" s="57"/>
      <c r="P21" s="194">
        <f>+N16+N19</f>
        <v>1246393.44</v>
      </c>
      <c r="Q21" s="145"/>
    </row>
    <row r="22" spans="1:17">
      <c r="A22" s="155"/>
      <c r="B22" s="155"/>
      <c r="C22" s="155"/>
      <c r="D22" s="155"/>
      <c r="E22" s="155"/>
      <c r="F22" s="155"/>
      <c r="G22" s="155"/>
      <c r="H22" s="155"/>
      <c r="I22" s="155"/>
      <c r="J22" s="155"/>
      <c r="K22" s="155"/>
      <c r="L22" s="155"/>
      <c r="M22" s="155"/>
      <c r="N22" s="155"/>
      <c r="O22" s="155"/>
      <c r="P22" s="155"/>
      <c r="Q22" s="145"/>
    </row>
    <row r="23" spans="1:17" ht="39" customHeight="1">
      <c r="A23" s="807" t="s">
        <v>48</v>
      </c>
      <c r="B23" s="808"/>
      <c r="C23" s="808"/>
      <c r="D23" s="808"/>
      <c r="E23" s="808"/>
      <c r="F23" s="808"/>
      <c r="G23" s="808"/>
      <c r="H23" s="809"/>
      <c r="I23" s="810" t="s">
        <v>403</v>
      </c>
      <c r="J23" s="811"/>
      <c r="K23" s="811"/>
      <c r="L23" s="811"/>
      <c r="M23" s="811"/>
      <c r="N23" s="811"/>
      <c r="O23" s="811"/>
      <c r="P23" s="812"/>
      <c r="Q23" s="803"/>
    </row>
    <row r="24" spans="1:17">
      <c r="A24" s="794" t="s">
        <v>28</v>
      </c>
      <c r="B24" s="795"/>
      <c r="C24" s="795"/>
      <c r="D24" s="795"/>
      <c r="E24" s="795"/>
      <c r="F24" s="795"/>
      <c r="G24" s="795"/>
      <c r="H24" s="796"/>
      <c r="I24" s="813"/>
      <c r="J24" s="814"/>
      <c r="K24" s="814"/>
      <c r="L24" s="814"/>
      <c r="M24" s="814"/>
      <c r="N24" s="814"/>
      <c r="O24" s="814"/>
      <c r="P24" s="815"/>
      <c r="Q24" s="803"/>
    </row>
    <row r="25" spans="1:17">
      <c r="A25" s="794" t="s">
        <v>29</v>
      </c>
      <c r="B25" s="795"/>
      <c r="C25" s="795"/>
      <c r="D25" s="795"/>
      <c r="E25" s="795"/>
      <c r="F25" s="795"/>
      <c r="G25" s="795"/>
      <c r="H25" s="796"/>
      <c r="I25" s="813"/>
      <c r="J25" s="814"/>
      <c r="K25" s="814"/>
      <c r="L25" s="814"/>
      <c r="M25" s="814"/>
      <c r="N25" s="814"/>
      <c r="O25" s="814"/>
      <c r="P25" s="815"/>
      <c r="Q25" s="803"/>
    </row>
    <row r="26" spans="1:17">
      <c r="A26" s="794" t="s">
        <v>41</v>
      </c>
      <c r="B26" s="795"/>
      <c r="C26" s="795"/>
      <c r="D26" s="795"/>
      <c r="E26" s="795"/>
      <c r="F26" s="795"/>
      <c r="G26" s="795"/>
      <c r="H26" s="796"/>
      <c r="I26" s="813"/>
      <c r="J26" s="814"/>
      <c r="K26" s="814"/>
      <c r="L26" s="814"/>
      <c r="M26" s="814"/>
      <c r="N26" s="814"/>
      <c r="O26" s="814"/>
      <c r="P26" s="815"/>
      <c r="Q26" s="803"/>
    </row>
    <row r="27" spans="1:17">
      <c r="A27" s="794" t="s">
        <v>42</v>
      </c>
      <c r="B27" s="795"/>
      <c r="C27" s="795"/>
      <c r="D27" s="795"/>
      <c r="E27" s="795"/>
      <c r="F27" s="795"/>
      <c r="G27" s="795"/>
      <c r="H27" s="796"/>
      <c r="I27" s="813"/>
      <c r="J27" s="814"/>
      <c r="K27" s="814"/>
      <c r="L27" s="814"/>
      <c r="M27" s="814"/>
      <c r="N27" s="814"/>
      <c r="O27" s="814"/>
      <c r="P27" s="815"/>
      <c r="Q27" s="803"/>
    </row>
    <row r="28" spans="1:17">
      <c r="A28" s="794" t="s">
        <v>30</v>
      </c>
      <c r="B28" s="795"/>
      <c r="C28" s="795"/>
      <c r="D28" s="795"/>
      <c r="E28" s="795"/>
      <c r="F28" s="795"/>
      <c r="G28" s="795"/>
      <c r="H28" s="796"/>
      <c r="I28" s="813"/>
      <c r="J28" s="814"/>
      <c r="K28" s="814"/>
      <c r="L28" s="814"/>
      <c r="M28" s="814"/>
      <c r="N28" s="814"/>
      <c r="O28" s="814"/>
      <c r="P28" s="815"/>
      <c r="Q28" s="803"/>
    </row>
    <row r="29" spans="1:17">
      <c r="A29" s="794" t="s">
        <v>31</v>
      </c>
      <c r="B29" s="795"/>
      <c r="C29" s="795"/>
      <c r="D29" s="795"/>
      <c r="E29" s="795"/>
      <c r="F29" s="795"/>
      <c r="G29" s="795"/>
      <c r="H29" s="796"/>
      <c r="I29" s="813"/>
      <c r="J29" s="814"/>
      <c r="K29" s="814"/>
      <c r="L29" s="814"/>
      <c r="M29" s="814"/>
      <c r="N29" s="814"/>
      <c r="O29" s="814"/>
      <c r="P29" s="815"/>
      <c r="Q29" s="803"/>
    </row>
    <row r="30" spans="1:17">
      <c r="A30" s="794" t="s">
        <v>32</v>
      </c>
      <c r="B30" s="795"/>
      <c r="C30" s="795"/>
      <c r="D30" s="795"/>
      <c r="E30" s="795"/>
      <c r="F30" s="795"/>
      <c r="G30" s="795"/>
      <c r="H30" s="796"/>
      <c r="I30" s="813"/>
      <c r="J30" s="814"/>
      <c r="K30" s="814"/>
      <c r="L30" s="814"/>
      <c r="M30" s="814"/>
      <c r="N30" s="814"/>
      <c r="O30" s="814"/>
      <c r="P30" s="815"/>
      <c r="Q30" s="803"/>
    </row>
    <row r="31" spans="1:17">
      <c r="A31" s="794" t="s">
        <v>33</v>
      </c>
      <c r="B31" s="795"/>
      <c r="C31" s="795"/>
      <c r="D31" s="795"/>
      <c r="E31" s="795"/>
      <c r="F31" s="795"/>
      <c r="G31" s="795"/>
      <c r="H31" s="796"/>
      <c r="I31" s="813"/>
      <c r="J31" s="814"/>
      <c r="K31" s="814"/>
      <c r="L31" s="814"/>
      <c r="M31" s="814"/>
      <c r="N31" s="814"/>
      <c r="O31" s="814"/>
      <c r="P31" s="815"/>
      <c r="Q31" s="803"/>
    </row>
    <row r="32" spans="1:17">
      <c r="A32" s="804"/>
      <c r="B32" s="805"/>
      <c r="C32" s="805"/>
      <c r="D32" s="805"/>
      <c r="E32" s="805"/>
      <c r="F32" s="805"/>
      <c r="G32" s="805"/>
      <c r="H32" s="806"/>
      <c r="I32" s="813"/>
      <c r="J32" s="814"/>
      <c r="K32" s="814"/>
      <c r="L32" s="814"/>
      <c r="M32" s="814"/>
      <c r="N32" s="814"/>
      <c r="O32" s="814"/>
      <c r="P32" s="815"/>
      <c r="Q32" s="803"/>
    </row>
    <row r="33" spans="1:17" ht="26" customHeight="1">
      <c r="A33" s="800" t="s">
        <v>43</v>
      </c>
      <c r="B33" s="801"/>
      <c r="C33" s="801"/>
      <c r="D33" s="801"/>
      <c r="E33" s="801"/>
      <c r="F33" s="801"/>
      <c r="G33" s="801"/>
      <c r="H33" s="802"/>
      <c r="I33" s="816"/>
      <c r="J33" s="817"/>
      <c r="K33" s="817"/>
      <c r="L33" s="817"/>
      <c r="M33" s="817"/>
      <c r="N33" s="817"/>
      <c r="O33" s="817"/>
      <c r="P33" s="818"/>
      <c r="Q33" s="145"/>
    </row>
    <row r="34" spans="1:17">
      <c r="A34" s="155"/>
      <c r="B34" s="155"/>
      <c r="C34" s="155"/>
      <c r="D34" s="155"/>
      <c r="E34" s="155"/>
      <c r="F34" s="155"/>
      <c r="G34" s="155"/>
      <c r="H34" s="155"/>
      <c r="I34" s="155"/>
      <c r="J34" s="155"/>
      <c r="K34" s="155"/>
      <c r="L34" s="155"/>
      <c r="M34" s="155"/>
      <c r="N34" s="155"/>
      <c r="O34" s="155"/>
      <c r="P34" s="155"/>
      <c r="Q34" s="28"/>
    </row>
    <row r="35" spans="1:17">
      <c r="A35" s="88"/>
      <c r="B35" s="88"/>
      <c r="C35" s="88"/>
      <c r="D35" s="88"/>
      <c r="E35" s="88"/>
      <c r="F35" s="88"/>
      <c r="G35" s="88"/>
      <c r="H35" s="88"/>
      <c r="I35" s="88"/>
      <c r="J35" s="88"/>
      <c r="K35" s="88"/>
      <c r="L35" s="88"/>
      <c r="M35" s="88"/>
      <c r="N35" s="88"/>
      <c r="O35" s="88"/>
      <c r="P35" s="88"/>
      <c r="Q35" s="122"/>
    </row>
    <row r="36" spans="1:17">
      <c r="A36" s="97"/>
      <c r="B36" s="69"/>
      <c r="C36" s="69"/>
      <c r="D36" s="69"/>
      <c r="E36" s="69"/>
      <c r="F36" s="69"/>
      <c r="G36" s="69"/>
      <c r="H36" s="69"/>
      <c r="I36" s="69"/>
      <c r="J36" s="69"/>
      <c r="K36" s="69"/>
      <c r="L36" s="69"/>
      <c r="M36" s="69"/>
      <c r="N36" s="69"/>
      <c r="O36" s="69"/>
      <c r="P36" s="69"/>
      <c r="Q36" s="122"/>
    </row>
    <row r="37" spans="1:17">
      <c r="A37" s="70" t="s">
        <v>44</v>
      </c>
      <c r="C37" s="70"/>
      <c r="D37" s="70"/>
      <c r="E37" s="70"/>
      <c r="F37" s="70"/>
      <c r="G37" s="70"/>
      <c r="H37" s="70"/>
      <c r="I37" s="70"/>
      <c r="J37" s="70"/>
      <c r="K37" s="70"/>
      <c r="L37" s="70"/>
      <c r="M37" s="90"/>
      <c r="N37" s="191">
        <f>+'4A. Cash Reconcilation'!M24</f>
        <v>938834.22479999997</v>
      </c>
      <c r="O37" s="157"/>
      <c r="P37" s="158"/>
      <c r="Q37" s="122"/>
    </row>
    <row r="38" spans="1:17">
      <c r="A38" s="280"/>
      <c r="B38" s="111"/>
      <c r="C38" s="111"/>
      <c r="D38" s="111"/>
      <c r="E38" s="70"/>
      <c r="F38" s="70"/>
      <c r="G38" s="70"/>
      <c r="H38" s="70"/>
      <c r="I38" s="70"/>
      <c r="J38" s="70"/>
      <c r="K38" s="70"/>
      <c r="L38" s="70"/>
      <c r="M38" s="5"/>
      <c r="N38" s="57"/>
      <c r="O38" s="157"/>
      <c r="P38" s="72"/>
      <c r="Q38" s="122"/>
    </row>
    <row r="39" spans="1:17">
      <c r="A39" s="280"/>
      <c r="B39" s="70" t="s">
        <v>12</v>
      </c>
      <c r="C39" s="71"/>
      <c r="D39" s="71"/>
      <c r="E39" s="159"/>
      <c r="F39" s="70"/>
      <c r="G39" s="70"/>
      <c r="H39" s="70"/>
      <c r="I39" s="160"/>
      <c r="J39" s="160"/>
      <c r="K39" s="160"/>
      <c r="L39" s="70"/>
      <c r="M39" s="95"/>
      <c r="N39" s="307"/>
      <c r="O39" s="73"/>
      <c r="P39" s="194">
        <f>+N37</f>
        <v>938834.22479999997</v>
      </c>
      <c r="Q39" s="122"/>
    </row>
    <row r="40" spans="1:17">
      <c r="A40" s="308"/>
      <c r="B40" s="84"/>
      <c r="C40" s="156"/>
      <c r="D40" s="156"/>
      <c r="E40" s="156"/>
      <c r="F40" s="87"/>
      <c r="G40" s="87"/>
      <c r="H40" s="88"/>
      <c r="I40" s="156"/>
      <c r="J40" s="88"/>
      <c r="K40" s="156"/>
      <c r="L40" s="161"/>
      <c r="M40" s="84"/>
      <c r="N40" s="162"/>
      <c r="O40" s="162"/>
      <c r="P40" s="163"/>
      <c r="Q40" s="145"/>
    </row>
    <row r="41" spans="1:17">
      <c r="A41" s="187"/>
      <c r="B41" s="70"/>
      <c r="C41" s="70"/>
      <c r="D41" s="70"/>
      <c r="E41" s="70"/>
      <c r="F41" s="70"/>
      <c r="G41" s="70"/>
      <c r="H41" s="70"/>
      <c r="I41" s="70"/>
      <c r="J41" s="70"/>
      <c r="K41" s="70"/>
      <c r="L41" s="70"/>
      <c r="M41" s="70"/>
      <c r="N41" s="70"/>
      <c r="O41" s="70"/>
      <c r="P41" s="70"/>
      <c r="Q41" s="145"/>
    </row>
    <row r="42" spans="1:17" ht="16" thickBot="1">
      <c r="A42" s="780" t="s">
        <v>45</v>
      </c>
      <c r="B42" s="780"/>
      <c r="C42" s="780"/>
      <c r="D42" s="780"/>
      <c r="E42" s="780"/>
      <c r="F42" s="780"/>
      <c r="G42" s="780"/>
      <c r="H42" s="780"/>
      <c r="I42" s="780"/>
      <c r="J42" s="780"/>
      <c r="K42" s="780"/>
      <c r="L42" s="780"/>
      <c r="M42" s="780"/>
      <c r="N42" s="781"/>
      <c r="O42" s="58"/>
      <c r="P42" s="195">
        <f>+P21-P39</f>
        <v>307559.21519999998</v>
      </c>
      <c r="Q42" s="125"/>
    </row>
    <row r="43" spans="1:17" ht="16" thickTop="1">
      <c r="A43" s="155"/>
      <c r="B43" s="142"/>
      <c r="C43" s="142"/>
      <c r="D43" s="142"/>
      <c r="E43" s="142"/>
      <c r="F43" s="142"/>
      <c r="G43" s="142"/>
      <c r="H43" s="142"/>
      <c r="I43" s="84"/>
      <c r="J43" s="142"/>
      <c r="K43" s="142"/>
      <c r="L43" s="70"/>
      <c r="M43" s="70"/>
      <c r="N43" s="70"/>
      <c r="O43" s="142"/>
      <c r="P43" s="5"/>
      <c r="Q43" s="125"/>
    </row>
    <row r="44" spans="1:17">
      <c r="A44" s="52" t="s">
        <v>46</v>
      </c>
      <c r="B44" s="70"/>
      <c r="C44" s="70"/>
      <c r="D44" s="70"/>
      <c r="E44" s="70"/>
      <c r="F44" s="70"/>
      <c r="G44" s="70"/>
      <c r="H44" s="164"/>
      <c r="I44" s="190" t="s">
        <v>226</v>
      </c>
      <c r="J44" s="165"/>
      <c r="K44" s="70"/>
      <c r="L44" s="70"/>
      <c r="M44" s="70"/>
      <c r="N44" s="70"/>
      <c r="O44" s="70"/>
      <c r="P44" s="142"/>
      <c r="Q44" s="122"/>
    </row>
    <row r="45" spans="1:17">
      <c r="A45" s="52"/>
      <c r="B45" s="70"/>
      <c r="C45" s="70"/>
      <c r="D45" s="70"/>
      <c r="E45" s="70"/>
      <c r="F45" s="70"/>
      <c r="G45" s="70"/>
      <c r="H45" s="70"/>
      <c r="I45" s="166"/>
      <c r="J45" s="141"/>
      <c r="K45" s="70"/>
      <c r="L45" s="70"/>
      <c r="M45" s="70"/>
      <c r="N45" s="111"/>
      <c r="O45" s="70"/>
      <c r="P45" s="70"/>
      <c r="Q45" s="122"/>
    </row>
    <row r="46" spans="1:17" ht="21" customHeight="1" thickBot="1">
      <c r="A46" s="167" t="s">
        <v>35</v>
      </c>
      <c r="B46" s="70"/>
      <c r="C46" s="70"/>
      <c r="D46" s="70"/>
      <c r="E46" s="70"/>
      <c r="F46" s="168"/>
      <c r="G46" s="169"/>
      <c r="H46" s="96"/>
      <c r="I46" s="188" t="s">
        <v>36</v>
      </c>
      <c r="J46" s="159"/>
      <c r="K46" s="159"/>
      <c r="L46" s="160"/>
      <c r="M46" s="170"/>
      <c r="N46" s="160"/>
      <c r="O46" s="160"/>
      <c r="P46" s="170"/>
      <c r="Q46" s="122"/>
    </row>
    <row r="47" spans="1:17" ht="36" customHeight="1" thickBot="1">
      <c r="A47" s="141"/>
      <c r="B47" s="160" t="s">
        <v>37</v>
      </c>
      <c r="C47" s="160"/>
      <c r="D47" s="160"/>
      <c r="E47" s="160"/>
      <c r="F47" s="171"/>
      <c r="G47" s="172">
        <v>98.328999999999994</v>
      </c>
      <c r="H47" s="173"/>
      <c r="I47" s="774" t="s">
        <v>406</v>
      </c>
      <c r="J47" s="775"/>
      <c r="K47" s="775"/>
      <c r="L47" s="775"/>
      <c r="M47" s="775"/>
      <c r="N47" s="776"/>
      <c r="O47" s="111"/>
      <c r="P47" s="111"/>
      <c r="Q47" s="122"/>
    </row>
    <row r="48" spans="1:17" ht="18" customHeight="1" thickBot="1">
      <c r="A48" s="141"/>
      <c r="B48" s="70"/>
      <c r="C48" s="70"/>
      <c r="D48" s="70"/>
      <c r="E48" s="70"/>
      <c r="F48" s="90"/>
      <c r="G48" s="174"/>
      <c r="H48" s="5"/>
      <c r="I48" s="97"/>
      <c r="J48" s="71"/>
      <c r="K48" s="71"/>
      <c r="L48" s="71"/>
      <c r="M48" s="111"/>
      <c r="N48" s="111"/>
      <c r="O48" s="111"/>
      <c r="P48" s="111"/>
      <c r="Q48" s="122"/>
    </row>
    <row r="49" spans="1:17" ht="36" customHeight="1" thickBot="1">
      <c r="A49" s="52"/>
      <c r="B49" s="160" t="s">
        <v>38</v>
      </c>
      <c r="C49" s="160"/>
      <c r="D49" s="160"/>
      <c r="E49" s="160"/>
      <c r="F49" s="171"/>
      <c r="G49" s="175">
        <v>99.489000000000004</v>
      </c>
      <c r="H49" s="173"/>
      <c r="I49" s="774" t="s">
        <v>405</v>
      </c>
      <c r="J49" s="775"/>
      <c r="K49" s="775"/>
      <c r="L49" s="775"/>
      <c r="M49" s="775"/>
      <c r="N49" s="776"/>
      <c r="O49" s="111"/>
      <c r="P49" s="111"/>
      <c r="Q49" s="122"/>
    </row>
    <row r="50" spans="1:17" ht="16" thickBot="1">
      <c r="A50" s="52"/>
      <c r="B50" s="70"/>
      <c r="C50" s="70"/>
      <c r="D50" s="70"/>
      <c r="E50" s="70"/>
      <c r="F50" s="70"/>
      <c r="G50" s="5"/>
      <c r="H50" s="68"/>
      <c r="I50" s="97"/>
      <c r="J50" s="71"/>
      <c r="K50" s="71"/>
      <c r="L50" s="71"/>
      <c r="M50" s="111"/>
      <c r="N50" s="111"/>
      <c r="O50" s="111"/>
      <c r="P50" s="111"/>
      <c r="Q50" s="122"/>
    </row>
    <row r="51" spans="1:17" ht="37" customHeight="1" thickBot="1">
      <c r="A51" s="52"/>
      <c r="B51" s="186" t="s">
        <v>47</v>
      </c>
      <c r="C51" s="186"/>
      <c r="D51" s="186"/>
      <c r="E51" s="186"/>
      <c r="F51" s="176"/>
      <c r="G51" s="172">
        <v>101.45</v>
      </c>
      <c r="H51" s="96"/>
      <c r="I51" s="774" t="s">
        <v>404</v>
      </c>
      <c r="J51" s="775"/>
      <c r="K51" s="775"/>
      <c r="L51" s="775"/>
      <c r="M51" s="775"/>
      <c r="N51" s="776"/>
      <c r="O51" s="102"/>
      <c r="P51" s="102"/>
      <c r="Q51" s="145"/>
    </row>
    <row r="52" spans="1:17">
      <c r="A52" s="145"/>
      <c r="B52" s="145"/>
      <c r="C52" s="145"/>
      <c r="D52" s="145"/>
      <c r="E52" s="145"/>
      <c r="F52" s="145"/>
      <c r="G52" s="145"/>
      <c r="H52" s="145"/>
      <c r="I52" s="145"/>
      <c r="J52" s="145"/>
      <c r="K52" s="145"/>
      <c r="L52" s="145"/>
      <c r="M52" s="145"/>
      <c r="N52" s="145"/>
      <c r="O52" s="145"/>
      <c r="P52" s="145"/>
      <c r="Q52" s="145"/>
    </row>
    <row r="53" spans="1:17">
      <c r="A53" s="145"/>
      <c r="B53" s="145"/>
      <c r="C53" s="145"/>
      <c r="D53" s="145"/>
      <c r="E53" s="145"/>
      <c r="F53" s="145"/>
      <c r="G53" s="145"/>
      <c r="H53" s="145"/>
      <c r="I53" s="145"/>
      <c r="J53" s="145"/>
      <c r="K53" s="145"/>
      <c r="L53" s="145"/>
      <c r="M53" s="145"/>
      <c r="N53" s="145"/>
      <c r="O53" s="145"/>
      <c r="P53" s="145"/>
      <c r="Q53" s="145"/>
    </row>
    <row r="54" spans="1:17">
      <c r="A54" s="145"/>
      <c r="B54" s="150"/>
      <c r="C54" s="150"/>
      <c r="D54" s="150"/>
      <c r="E54" s="150"/>
      <c r="F54" s="145"/>
      <c r="G54" s="145"/>
      <c r="H54" s="145"/>
      <c r="I54" s="145"/>
      <c r="J54" s="145"/>
      <c r="K54" s="145"/>
      <c r="L54" s="145"/>
      <c r="M54" s="145"/>
      <c r="N54" s="145"/>
      <c r="O54" s="145"/>
      <c r="P54" s="145"/>
      <c r="Q54" s="145"/>
    </row>
    <row r="55" spans="1:17">
      <c r="A55" s="145"/>
      <c r="B55" s="150"/>
      <c r="C55" s="150"/>
      <c r="D55" s="150"/>
      <c r="E55" s="150"/>
      <c r="F55" s="145"/>
      <c r="G55" s="145"/>
      <c r="H55" s="145"/>
      <c r="I55" s="145"/>
      <c r="J55" s="145"/>
      <c r="K55" s="145"/>
      <c r="L55" s="145"/>
      <c r="M55" s="145"/>
      <c r="N55" s="145"/>
      <c r="O55" s="145"/>
      <c r="P55" s="145"/>
      <c r="Q55" s="145"/>
    </row>
    <row r="56" spans="1:17">
      <c r="A56" s="145"/>
      <c r="B56" s="145"/>
      <c r="C56" s="145"/>
      <c r="D56" s="145"/>
      <c r="E56" s="145"/>
      <c r="F56" s="145"/>
      <c r="G56" s="145"/>
      <c r="H56" s="145"/>
      <c r="I56" s="145"/>
      <c r="J56" s="145"/>
      <c r="K56" s="145"/>
      <c r="L56" s="145"/>
      <c r="M56" s="145"/>
      <c r="N56" s="145"/>
      <c r="O56" s="145"/>
      <c r="P56" s="145"/>
      <c r="Q56" s="145"/>
    </row>
  </sheetData>
  <sheetProtection password="CDDA" sheet="1" objects="1" scenarios="1"/>
  <mergeCells count="27">
    <mergeCell ref="Q23:Q32"/>
    <mergeCell ref="A27:H27"/>
    <mergeCell ref="A28:H28"/>
    <mergeCell ref="A29:H29"/>
    <mergeCell ref="A30:H30"/>
    <mergeCell ref="A31:H31"/>
    <mergeCell ref="A32:H32"/>
    <mergeCell ref="A23:H23"/>
    <mergeCell ref="A24:H24"/>
    <mergeCell ref="I23:P33"/>
    <mergeCell ref="A25:H25"/>
    <mergeCell ref="I49:N49"/>
    <mergeCell ref="I51:N51"/>
    <mergeCell ref="A12:P12"/>
    <mergeCell ref="A42:N42"/>
    <mergeCell ref="A1:J1"/>
    <mergeCell ref="A3:B3"/>
    <mergeCell ref="A4:E4"/>
    <mergeCell ref="F4:I4"/>
    <mergeCell ref="A7:E7"/>
    <mergeCell ref="P18:P20"/>
    <mergeCell ref="I47:N47"/>
    <mergeCell ref="A26:H26"/>
    <mergeCell ref="A8:C8"/>
    <mergeCell ref="F7:I7"/>
    <mergeCell ref="D8:I8"/>
    <mergeCell ref="A33:H33"/>
  </mergeCells>
  <phoneticPr fontId="1" type="noConversion"/>
  <conditionalFormatting sqref="E19">
    <cfRule type="cellIs" dxfId="1" priority="2" stopIfTrue="1" operator="equal">
      <formula>$S$5</formula>
    </cfRule>
  </conditionalFormatting>
  <conditionalFormatting sqref="H19">
    <cfRule type="cellIs" dxfId="0" priority="1" stopIfTrue="1" operator="equal">
      <formula>$S$5</formula>
    </cfRule>
  </conditionalFormatting>
  <dataValidations count="1">
    <dataValidation type="list" allowBlank="1" showInputMessage="1" showErrorMessage="1" sqref="I44">
      <formula1>"Select,Yes,No"</formula1>
    </dataValidation>
  </dataValidations>
  <printOptions horizontalCentered="1"/>
  <pageMargins left="0.59" right="0.66" top="0.59" bottom="0.59" header="0.32" footer="0.2"/>
  <pageSetup paperSize="9" scale="55" orientation="landscape" horizontalDpi="4294967292" verticalDpi="4294967292"/>
  <headerFooter>
    <oddHeader>&amp;R&amp;"Calibri,Normal"&amp;K000000&amp;G</oddHeader>
    <oddFooter>&amp;C&amp;"Calibri,Regular"&amp;K000000The END Fund Periodic Reporting and Cash Request Forms_x000D__x000D_&amp;R&amp;"Calibri,Regular"&amp;K000000_x000D__x000D_</oddFooter>
  </headerFooter>
  <ignoredErrors>
    <ignoredError sqref="I5:I6 G6 F4 P21 E19 E16 H16 F7" emptyCellReference="1"/>
  </ignoredErrors>
  <legacyDrawingHF r:id="rId1"/>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4"/>
  <sheetViews>
    <sheetView showGridLines="0" view="pageLayout" topLeftCell="A17" workbookViewId="0">
      <selection activeCell="D16" sqref="D16:G16"/>
    </sheetView>
  </sheetViews>
  <sheetFormatPr baseColWidth="10" defaultColWidth="9" defaultRowHeight="15" x14ac:dyDescent="0"/>
  <cols>
    <col min="1" max="1" width="9" customWidth="1"/>
    <col min="2" max="2" width="13.6640625" customWidth="1"/>
    <col min="3" max="3" width="14.6640625" customWidth="1"/>
    <col min="4" max="7" width="16" customWidth="1"/>
    <col min="8" max="13" width="14.6640625" customWidth="1"/>
  </cols>
  <sheetData>
    <row r="1" spans="1:13" ht="21">
      <c r="A1" s="611" t="s">
        <v>88</v>
      </c>
      <c r="B1" s="611"/>
      <c r="C1" s="611"/>
      <c r="D1" s="611"/>
      <c r="E1" s="611"/>
      <c r="F1" s="611"/>
      <c r="G1" s="235"/>
    </row>
    <row r="2" spans="1:13" ht="21">
      <c r="A2" s="235"/>
      <c r="B2" s="235"/>
      <c r="C2" s="235"/>
      <c r="D2" s="235"/>
      <c r="E2" s="235"/>
      <c r="F2" s="235"/>
      <c r="G2" s="235"/>
    </row>
    <row r="3" spans="1:13">
      <c r="A3" s="827" t="s">
        <v>69</v>
      </c>
      <c r="B3" s="827"/>
      <c r="C3" s="827"/>
      <c r="D3" s="827"/>
      <c r="E3" s="827"/>
      <c r="F3" s="827"/>
      <c r="G3" s="827"/>
    </row>
    <row r="4" spans="1:13" ht="15" customHeight="1">
      <c r="A4" s="576" t="s">
        <v>50</v>
      </c>
      <c r="B4" s="577"/>
      <c r="C4" s="577"/>
      <c r="D4" s="787" t="str">
        <f>IF('1. Program Outcomes &amp; Impact'!D3="","",'1. Program Outcomes &amp; Impact'!D3)</f>
        <v>Angola</v>
      </c>
      <c r="E4" s="788"/>
      <c r="F4" s="788"/>
      <c r="G4" s="789"/>
    </row>
    <row r="5" spans="1:13" ht="15" customHeight="1">
      <c r="A5" s="576" t="s">
        <v>0</v>
      </c>
      <c r="B5" s="577"/>
      <c r="C5" s="577"/>
      <c r="D5" s="787" t="str">
        <f>IF('1. Program Outcomes &amp; Impact'!D4="","",'1. Program Outcomes &amp; Impact'!D4)</f>
        <v>Integrated</v>
      </c>
      <c r="E5" s="788"/>
      <c r="F5" s="788"/>
      <c r="G5" s="789"/>
    </row>
    <row r="6" spans="1:13" ht="15" customHeight="1">
      <c r="A6" s="248" t="s">
        <v>1</v>
      </c>
      <c r="B6" s="249"/>
      <c r="C6" s="249"/>
      <c r="D6" s="787" t="str">
        <f>IF('1. Program Outcomes &amp; Impact'!D5="","",'1. Program Outcomes &amp; Impact'!D5)</f>
        <v xml:space="preserve">Mentor-Initiative </v>
      </c>
      <c r="E6" s="788"/>
      <c r="F6" s="788"/>
      <c r="G6" s="789"/>
      <c r="I6" s="826" t="s">
        <v>171</v>
      </c>
      <c r="J6" s="826"/>
      <c r="K6" s="826"/>
      <c r="L6" s="826"/>
      <c r="M6" s="826"/>
    </row>
    <row r="7" spans="1:13" ht="15" customHeight="1">
      <c r="A7" s="248" t="s">
        <v>2</v>
      </c>
      <c r="B7" s="249"/>
      <c r="C7" s="249"/>
      <c r="D7" s="787">
        <f>IF('1. Program Outcomes &amp; Impact'!D6="","",'1. Program Outcomes &amp; Impact'!D6)</f>
        <v>41365</v>
      </c>
      <c r="E7" s="788"/>
      <c r="F7" s="788"/>
      <c r="G7" s="789"/>
      <c r="I7" s="826"/>
      <c r="J7" s="826"/>
      <c r="K7" s="826"/>
      <c r="L7" s="826"/>
      <c r="M7" s="826"/>
    </row>
    <row r="8" spans="1:13" ht="16" customHeight="1">
      <c r="A8" s="248" t="s">
        <v>3</v>
      </c>
      <c r="B8" s="249"/>
      <c r="C8" s="249"/>
      <c r="D8" s="787" t="str">
        <f>IF('1. Program Outcomes &amp; Impact'!D7="","",'1. Program Outcomes &amp; Impact'!D7)</f>
        <v>USD</v>
      </c>
      <c r="E8" s="788"/>
      <c r="F8" s="788"/>
      <c r="G8" s="789"/>
      <c r="H8" t="s">
        <v>87</v>
      </c>
    </row>
    <row r="9" spans="1:13">
      <c r="A9" s="586" t="s">
        <v>89</v>
      </c>
      <c r="B9" s="586"/>
      <c r="C9" s="586"/>
      <c r="D9" s="586"/>
      <c r="E9" s="586"/>
      <c r="F9" s="586"/>
      <c r="G9" s="586"/>
    </row>
    <row r="10" spans="1:13" ht="15" customHeight="1">
      <c r="A10" s="276" t="s">
        <v>8</v>
      </c>
      <c r="B10" s="277"/>
      <c r="C10" s="277"/>
      <c r="D10" s="275" t="s">
        <v>4</v>
      </c>
      <c r="E10" s="278" t="str">
        <f>IF('1. Program Outcomes &amp; Impact'!E9="","",'1. Program Outcomes &amp; Impact'!E9)</f>
        <v>Periodic</v>
      </c>
      <c r="F10" s="277"/>
      <c r="G10" s="279" t="str">
        <f>IF('1. Program Outcomes &amp; Impact'!G9="","",'1. Program Outcomes &amp; Impact'!G9)</f>
        <v>P7</v>
      </c>
    </row>
    <row r="11" spans="1:13">
      <c r="A11" s="590" t="s">
        <v>9</v>
      </c>
      <c r="B11" s="591"/>
      <c r="C11" s="592"/>
      <c r="D11" s="227" t="s">
        <v>5</v>
      </c>
      <c r="E11" s="278">
        <f>IF('1. Program Outcomes &amp; Impact'!E10="","",'1. Program Outcomes &amp; Impact'!E10)</f>
        <v>41913</v>
      </c>
      <c r="F11" s="226" t="s">
        <v>7</v>
      </c>
      <c r="G11" s="278">
        <f>IF('1. Program Outcomes &amp; Impact'!G10="","",'1. Program Outcomes &amp; Impact'!G10)</f>
        <v>42004</v>
      </c>
    </row>
    <row r="12" spans="1:13">
      <c r="A12" s="576" t="s">
        <v>10</v>
      </c>
      <c r="B12" s="577"/>
      <c r="C12" s="578"/>
      <c r="D12" s="787">
        <f>IF('1. Program Outcomes &amp; Impact'!D11="","",'1. Program Outcomes &amp; Impact'!D11)</f>
        <v>7</v>
      </c>
      <c r="E12" s="788"/>
      <c r="F12" s="788"/>
      <c r="G12" s="789"/>
    </row>
    <row r="13" spans="1:13">
      <c r="A13" s="586" t="s">
        <v>90</v>
      </c>
      <c r="B13" s="586"/>
      <c r="C13" s="586"/>
      <c r="D13" s="586"/>
      <c r="E13" s="586"/>
      <c r="F13" s="586"/>
      <c r="G13" s="586"/>
    </row>
    <row r="14" spans="1:13">
      <c r="A14" s="276" t="s">
        <v>91</v>
      </c>
      <c r="B14" s="277"/>
      <c r="C14" s="277"/>
      <c r="D14" s="275" t="s">
        <v>4</v>
      </c>
      <c r="E14" s="279" t="str">
        <f>IF('1. Program Outcomes &amp; Impact'!E13="","",'1. Program Outcomes &amp; Impact'!E13)</f>
        <v>Select</v>
      </c>
      <c r="F14" s="277" t="s">
        <v>6</v>
      </c>
      <c r="G14" s="279" t="str">
        <f>IF('1. Program Outcomes &amp; Impact'!G13="","",'1. Program Outcomes &amp; Impact'!G13)</f>
        <v/>
      </c>
    </row>
    <row r="15" spans="1:13">
      <c r="A15" s="576" t="s">
        <v>92</v>
      </c>
      <c r="B15" s="577"/>
      <c r="C15" s="578"/>
      <c r="D15" s="227" t="s">
        <v>5</v>
      </c>
      <c r="E15" s="278" t="str">
        <f>IF('1. Program Outcomes &amp; Impact'!E14="","",'1. Program Outcomes &amp; Impact'!E14)</f>
        <v/>
      </c>
      <c r="F15" s="226" t="s">
        <v>7</v>
      </c>
      <c r="G15" s="278" t="str">
        <f>IF('1. Program Outcomes &amp; Impact'!G14="","",'1. Program Outcomes &amp; Impact'!G14)</f>
        <v/>
      </c>
    </row>
    <row r="16" spans="1:13">
      <c r="A16" s="576" t="s">
        <v>93</v>
      </c>
      <c r="B16" s="577"/>
      <c r="C16" s="578"/>
      <c r="D16" s="787" t="str">
        <f>IF('1. Program Outcomes &amp; Impact'!D15="","",'1. Program Outcomes &amp; Impact'!D15)</f>
        <v/>
      </c>
      <c r="E16" s="788"/>
      <c r="F16" s="788"/>
      <c r="G16" s="789"/>
    </row>
    <row r="18" spans="1:13" ht="18">
      <c r="A18" s="282" t="s">
        <v>105</v>
      </c>
      <c r="B18" s="283"/>
      <c r="C18" s="284"/>
      <c r="D18" s="285"/>
      <c r="E18" s="285"/>
      <c r="F18" s="285"/>
      <c r="G18" s="285"/>
      <c r="H18" s="284"/>
      <c r="I18" s="285"/>
      <c r="J18" s="285"/>
      <c r="K18" s="286"/>
      <c r="L18" s="285"/>
      <c r="M18" s="287"/>
    </row>
    <row r="19" spans="1:13" ht="17" customHeight="1">
      <c r="A19" s="819" t="s">
        <v>106</v>
      </c>
      <c r="B19" s="820"/>
      <c r="C19" s="820"/>
      <c r="D19" s="820"/>
      <c r="E19" s="820"/>
      <c r="F19" s="820"/>
      <c r="G19" s="820"/>
      <c r="H19" s="820"/>
      <c r="I19" s="820"/>
      <c r="J19" s="820"/>
      <c r="K19" s="820"/>
      <c r="L19" s="820"/>
      <c r="M19" s="820"/>
    </row>
    <row r="20" spans="1:13" s="304" customFormat="1" ht="25" customHeight="1">
      <c r="A20" s="200" t="s">
        <v>110</v>
      </c>
      <c r="B20" s="302"/>
      <c r="C20" s="302"/>
      <c r="D20" s="302"/>
      <c r="E20" s="302"/>
      <c r="F20" s="302"/>
      <c r="G20" s="302"/>
      <c r="H20" s="302"/>
      <c r="I20" s="302"/>
      <c r="J20" s="302"/>
      <c r="K20" s="302"/>
      <c r="L20" s="303"/>
      <c r="M20" s="303"/>
    </row>
    <row r="21" spans="1:13" ht="15" customHeight="1">
      <c r="A21" s="288"/>
      <c r="B21" s="289"/>
      <c r="C21" s="289"/>
      <c r="D21" s="289"/>
      <c r="E21" s="289"/>
      <c r="F21" s="289"/>
      <c r="G21" s="289"/>
      <c r="H21" s="289"/>
      <c r="I21" s="289"/>
      <c r="J21" s="289"/>
      <c r="K21" s="289"/>
      <c r="L21" s="290"/>
      <c r="M21" s="290"/>
    </row>
    <row r="22" spans="1:13" ht="15" customHeight="1">
      <c r="A22" s="825" t="s">
        <v>112</v>
      </c>
      <c r="B22" s="825"/>
      <c r="C22" s="825"/>
      <c r="D22" s="825"/>
      <c r="E22" s="825"/>
      <c r="F22" s="306">
        <f>IF('4B. Cash Request'!P42="","",'4B. Cash Request'!P42)</f>
        <v>307559.21519999998</v>
      </c>
      <c r="H22" s="289"/>
      <c r="I22" s="289"/>
      <c r="J22" s="289"/>
      <c r="K22" s="289"/>
      <c r="L22" s="290"/>
      <c r="M22" s="290"/>
    </row>
    <row r="23" spans="1:13" ht="15" customHeight="1">
      <c r="A23" s="305"/>
      <c r="B23" s="305"/>
      <c r="C23" s="305"/>
      <c r="D23" s="305"/>
      <c r="E23" s="305"/>
      <c r="F23" s="289"/>
      <c r="G23" s="289"/>
      <c r="H23" s="289"/>
      <c r="I23" s="289"/>
      <c r="J23" s="289"/>
      <c r="K23" s="289"/>
      <c r="L23" s="290"/>
      <c r="M23" s="290"/>
    </row>
    <row r="24" spans="1:13" ht="15" customHeight="1">
      <c r="A24" s="288" t="s">
        <v>115</v>
      </c>
      <c r="B24" s="289"/>
      <c r="C24" s="291"/>
      <c r="D24" t="s">
        <v>407</v>
      </c>
      <c r="E24" s="301"/>
      <c r="F24" s="301"/>
      <c r="G24" s="301"/>
      <c r="H24" s="301"/>
      <c r="I24" s="301"/>
      <c r="J24" s="301"/>
      <c r="K24" s="301"/>
      <c r="L24" s="301"/>
      <c r="M24" s="301"/>
    </row>
    <row r="25" spans="1:13">
      <c r="A25" s="292"/>
      <c r="B25" s="292"/>
      <c r="C25" s="292"/>
      <c r="D25" s="292"/>
      <c r="E25" s="292"/>
      <c r="F25" s="292"/>
      <c r="G25" s="292"/>
      <c r="H25" s="292"/>
      <c r="I25" s="292"/>
      <c r="J25" s="292"/>
      <c r="K25" s="293"/>
      <c r="L25" s="293"/>
      <c r="M25" s="293"/>
    </row>
    <row r="26" spans="1:13" ht="17" customHeight="1">
      <c r="A26" s="819" t="s">
        <v>107</v>
      </c>
      <c r="B26" s="820"/>
      <c r="C26" s="820"/>
      <c r="D26" s="820"/>
      <c r="E26" s="820"/>
      <c r="F26" s="820"/>
      <c r="G26" s="820"/>
      <c r="H26" s="820"/>
      <c r="I26" s="820"/>
      <c r="J26" s="820"/>
      <c r="K26" s="820"/>
      <c r="L26" s="820"/>
      <c r="M26" s="820"/>
    </row>
    <row r="27" spans="1:13" ht="62" customHeight="1">
      <c r="A27" s="821" t="s">
        <v>111</v>
      </c>
      <c r="B27" s="821"/>
      <c r="C27" s="821"/>
      <c r="D27" s="821"/>
      <c r="E27" s="821"/>
      <c r="F27" s="821"/>
      <c r="G27" s="821"/>
      <c r="H27" s="821"/>
      <c r="I27" s="821"/>
      <c r="J27" s="821"/>
      <c r="K27" s="821"/>
      <c r="L27" s="821"/>
      <c r="M27" s="821"/>
    </row>
    <row r="28" spans="1:13">
      <c r="A28" s="294"/>
      <c r="B28" s="294"/>
      <c r="C28" s="294"/>
      <c r="D28" s="294"/>
      <c r="E28" s="294"/>
      <c r="F28" s="294"/>
      <c r="G28" s="294"/>
      <c r="H28" s="295"/>
      <c r="I28" s="294"/>
      <c r="J28" s="294"/>
      <c r="K28" s="296"/>
      <c r="L28" s="294"/>
      <c r="M28" s="294"/>
    </row>
    <row r="29" spans="1:13" ht="32" customHeight="1">
      <c r="A29" s="824" t="s">
        <v>113</v>
      </c>
      <c r="B29" s="824"/>
      <c r="C29" s="824"/>
      <c r="D29" s="824"/>
      <c r="E29" s="823" t="s">
        <v>401</v>
      </c>
      <c r="F29" s="823"/>
      <c r="G29" s="294"/>
      <c r="H29" s="295"/>
      <c r="I29" s="294"/>
      <c r="J29" s="294"/>
      <c r="K29" s="296"/>
      <c r="L29" s="294"/>
      <c r="M29" s="294"/>
    </row>
    <row r="30" spans="1:13">
      <c r="A30" s="222"/>
      <c r="B30" s="222"/>
      <c r="C30" s="297"/>
      <c r="D30" s="297"/>
      <c r="E30" s="297"/>
      <c r="F30" s="222"/>
      <c r="G30" s="222"/>
      <c r="H30" s="298"/>
      <c r="I30" s="222"/>
      <c r="J30" s="222"/>
      <c r="K30" s="299"/>
      <c r="L30" s="222"/>
      <c r="M30" s="222"/>
    </row>
    <row r="31" spans="1:13" ht="15" customHeight="1">
      <c r="A31" s="300" t="s">
        <v>108</v>
      </c>
      <c r="B31" s="222"/>
      <c r="C31" s="823" t="s">
        <v>408</v>
      </c>
      <c r="D31" s="823"/>
      <c r="E31" s="823"/>
      <c r="H31" s="298"/>
      <c r="I31" s="222"/>
      <c r="J31" s="222"/>
      <c r="K31" s="299"/>
      <c r="L31" s="222"/>
      <c r="M31" s="222"/>
    </row>
    <row r="32" spans="1:13" ht="15" customHeight="1">
      <c r="A32" s="300" t="s">
        <v>109</v>
      </c>
      <c r="B32" s="222"/>
      <c r="C32" s="823" t="s">
        <v>409</v>
      </c>
      <c r="D32" s="823"/>
      <c r="E32" s="823"/>
      <c r="H32" s="298"/>
      <c r="I32" s="222"/>
      <c r="J32" s="222"/>
      <c r="K32" s="299"/>
      <c r="L32" s="222"/>
      <c r="M32" s="222"/>
    </row>
    <row r="33" spans="1:13" ht="15" customHeight="1">
      <c r="A33" s="300" t="s">
        <v>114</v>
      </c>
      <c r="B33" s="222"/>
      <c r="C33" s="822">
        <v>42034</v>
      </c>
      <c r="D33" s="823"/>
      <c r="E33" s="823"/>
      <c r="H33" s="298"/>
      <c r="I33" s="222"/>
      <c r="J33" s="222"/>
      <c r="K33" s="299"/>
      <c r="L33" s="222"/>
      <c r="M33" s="222"/>
    </row>
    <row r="34" spans="1:13">
      <c r="A34" s="222"/>
      <c r="B34" s="222"/>
      <c r="D34" s="222"/>
      <c r="E34" s="222"/>
      <c r="F34" s="222"/>
      <c r="G34" s="222"/>
      <c r="H34" s="298"/>
      <c r="I34" s="222"/>
      <c r="J34" s="222"/>
      <c r="K34" s="299"/>
      <c r="L34" s="222"/>
      <c r="M34" s="222"/>
    </row>
  </sheetData>
  <sheetProtection password="CDDA" sheet="1" objects="1" scenarios="1"/>
  <mergeCells count="27">
    <mergeCell ref="A1:F1"/>
    <mergeCell ref="A3:G3"/>
    <mergeCell ref="A4:C4"/>
    <mergeCell ref="D4:G4"/>
    <mergeCell ref="A5:C5"/>
    <mergeCell ref="D5:G5"/>
    <mergeCell ref="C33:E33"/>
    <mergeCell ref="D6:G6"/>
    <mergeCell ref="D7:G7"/>
    <mergeCell ref="D8:G8"/>
    <mergeCell ref="A12:C12"/>
    <mergeCell ref="A13:G13"/>
    <mergeCell ref="A26:M26"/>
    <mergeCell ref="A9:G9"/>
    <mergeCell ref="A11:C11"/>
    <mergeCell ref="A29:D29"/>
    <mergeCell ref="C31:E31"/>
    <mergeCell ref="E29:F29"/>
    <mergeCell ref="C32:E32"/>
    <mergeCell ref="A22:E22"/>
    <mergeCell ref="D12:G12"/>
    <mergeCell ref="I6:M7"/>
    <mergeCell ref="A15:C15"/>
    <mergeCell ref="A19:M19"/>
    <mergeCell ref="A16:C16"/>
    <mergeCell ref="A27:M27"/>
    <mergeCell ref="D16:G16"/>
  </mergeCells>
  <phoneticPr fontId="1" type="noConversion"/>
  <printOptions horizontalCentered="1"/>
  <pageMargins left="0.59" right="0.66" top="0.59" bottom="0.59" header="0.32" footer="0.2"/>
  <pageSetup paperSize="9" scale="66"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N40"/>
  <sheetViews>
    <sheetView showGridLines="0" view="pageLayout" topLeftCell="A2" zoomScale="109" workbookViewId="0">
      <selection activeCell="F23" sqref="F23:I23"/>
    </sheetView>
  </sheetViews>
  <sheetFormatPr baseColWidth="10" defaultColWidth="9" defaultRowHeight="15" x14ac:dyDescent="0"/>
  <cols>
    <col min="1" max="1" width="11.6640625" customWidth="1"/>
    <col min="2" max="2" width="13.6640625" customWidth="1"/>
    <col min="3" max="3" width="13" customWidth="1"/>
    <col min="4" max="7" width="16" customWidth="1"/>
    <col min="8" max="9" width="14.6640625" customWidth="1"/>
    <col min="10" max="10" width="10.6640625" customWidth="1"/>
    <col min="11" max="13" width="14.6640625" customWidth="1"/>
    <col min="14" max="14" width="13.83203125" bestFit="1" customWidth="1"/>
  </cols>
  <sheetData>
    <row r="1" spans="1:14" ht="21">
      <c r="A1" s="611" t="s">
        <v>88</v>
      </c>
      <c r="B1" s="611"/>
      <c r="C1" s="611"/>
      <c r="D1" s="611"/>
      <c r="E1" s="611"/>
      <c r="F1" s="611"/>
      <c r="G1" s="235"/>
    </row>
    <row r="2" spans="1:14" ht="21">
      <c r="A2" s="235"/>
      <c r="B2" s="235"/>
      <c r="C2" s="235"/>
      <c r="D2" s="235"/>
      <c r="E2" s="235"/>
      <c r="F2" s="235"/>
      <c r="G2" s="235"/>
    </row>
    <row r="3" spans="1:14">
      <c r="A3" s="827" t="s">
        <v>69</v>
      </c>
      <c r="B3" s="827"/>
      <c r="C3" s="827"/>
      <c r="D3" s="827"/>
      <c r="E3" s="827"/>
      <c r="F3" s="827"/>
      <c r="G3" s="827"/>
    </row>
    <row r="4" spans="1:14" ht="15" customHeight="1">
      <c r="A4" s="576" t="s">
        <v>50</v>
      </c>
      <c r="B4" s="577"/>
      <c r="C4" s="577"/>
      <c r="D4" s="787" t="str">
        <f>IF('1. Program Outcomes &amp; Impact'!D3="","",'1. Program Outcomes &amp; Impact'!D3)</f>
        <v>Angola</v>
      </c>
      <c r="E4" s="788"/>
      <c r="F4" s="788"/>
      <c r="G4" s="789"/>
    </row>
    <row r="5" spans="1:14" ht="15" customHeight="1">
      <c r="A5" s="576" t="s">
        <v>0</v>
      </c>
      <c r="B5" s="577"/>
      <c r="C5" s="577"/>
      <c r="D5" s="787" t="str">
        <f>IF('1. Program Outcomes &amp; Impact'!D4="","",'1. Program Outcomes &amp; Impact'!D4)</f>
        <v>Integrated</v>
      </c>
      <c r="E5" s="788"/>
      <c r="F5" s="788"/>
      <c r="G5" s="789"/>
    </row>
    <row r="6" spans="1:14" ht="15" customHeight="1">
      <c r="A6" s="248" t="s">
        <v>1</v>
      </c>
      <c r="B6" s="249"/>
      <c r="C6" s="249"/>
      <c r="D6" s="787" t="str">
        <f>IF('1. Program Outcomes &amp; Impact'!D5="","",'1. Program Outcomes &amp; Impact'!D5)</f>
        <v xml:space="preserve">Mentor-Initiative </v>
      </c>
      <c r="E6" s="788"/>
      <c r="F6" s="788"/>
      <c r="G6" s="789"/>
    </row>
    <row r="7" spans="1:14">
      <c r="A7" s="248" t="s">
        <v>2</v>
      </c>
      <c r="B7" s="249"/>
      <c r="C7" s="249"/>
      <c r="D7" s="787">
        <f>IF('1. Program Outcomes &amp; Impact'!D6="","",'1. Program Outcomes &amp; Impact'!D6)</f>
        <v>41365</v>
      </c>
      <c r="E7" s="788"/>
      <c r="F7" s="788"/>
      <c r="G7" s="789"/>
    </row>
    <row r="8" spans="1:14" ht="16" customHeight="1">
      <c r="A8" s="248" t="s">
        <v>3</v>
      </c>
      <c r="B8" s="249"/>
      <c r="C8" s="249"/>
      <c r="D8" s="787" t="str">
        <f>IF('1. Program Outcomes &amp; Impact'!D7="","",'1. Program Outcomes &amp; Impact'!D7)</f>
        <v>USD</v>
      </c>
      <c r="E8" s="788"/>
      <c r="F8" s="788"/>
      <c r="G8" s="789"/>
      <c r="H8" t="s">
        <v>87</v>
      </c>
    </row>
    <row r="9" spans="1:14">
      <c r="A9" s="586" t="s">
        <v>89</v>
      </c>
      <c r="B9" s="586"/>
      <c r="C9" s="586"/>
      <c r="D9" s="586"/>
      <c r="E9" s="586"/>
      <c r="F9" s="586"/>
      <c r="G9" s="586"/>
      <c r="H9" s="827" t="s">
        <v>90</v>
      </c>
      <c r="I9" s="827"/>
      <c r="J9" s="827"/>
      <c r="K9" s="827"/>
      <c r="L9" s="827"/>
      <c r="M9" s="827"/>
      <c r="N9" s="827"/>
    </row>
    <row r="10" spans="1:14" ht="15" customHeight="1">
      <c r="A10" s="322" t="s">
        <v>8</v>
      </c>
      <c r="B10" s="324"/>
      <c r="C10" s="324"/>
      <c r="D10" s="323" t="s">
        <v>4</v>
      </c>
      <c r="E10" s="278" t="str">
        <f>IF('1. Program Outcomes &amp; Impact'!E9="","",'1. Program Outcomes &amp; Impact'!E9)</f>
        <v>Periodic</v>
      </c>
      <c r="F10" s="324"/>
      <c r="G10" s="279" t="str">
        <f>IF('1. Program Outcomes &amp; Impact'!G9="","",'1. Program Outcomes &amp; Impact'!G9)</f>
        <v>P7</v>
      </c>
      <c r="H10" s="248" t="s">
        <v>91</v>
      </c>
      <c r="I10" s="226"/>
      <c r="J10" s="226"/>
      <c r="K10" s="227" t="s">
        <v>4</v>
      </c>
      <c r="L10" s="312" t="str">
        <f>IF('1. Program Outcomes &amp; Impact'!E13="","",'1. Program Outcomes &amp; Impact'!E13)</f>
        <v>Select</v>
      </c>
      <c r="M10" s="226" t="s">
        <v>6</v>
      </c>
      <c r="N10" s="312" t="str">
        <f>IF('1. Program Outcomes &amp; Impact'!G13="","",'1. Program Outcomes &amp; Impact'!G13)</f>
        <v/>
      </c>
    </row>
    <row r="11" spans="1:14">
      <c r="A11" s="590" t="s">
        <v>9</v>
      </c>
      <c r="B11" s="591"/>
      <c r="C11" s="592"/>
      <c r="D11" s="227" t="s">
        <v>5</v>
      </c>
      <c r="E11" s="278">
        <f>IF('1. Program Outcomes &amp; Impact'!E10="","",'1. Program Outcomes &amp; Impact'!E10)</f>
        <v>41913</v>
      </c>
      <c r="F11" s="226" t="s">
        <v>7</v>
      </c>
      <c r="G11" s="278">
        <f>IF('1. Program Outcomes &amp; Impact'!G10="","",'1. Program Outcomes &amp; Impact'!G10)</f>
        <v>42004</v>
      </c>
      <c r="H11" s="576" t="s">
        <v>92</v>
      </c>
      <c r="I11" s="577"/>
      <c r="J11" s="578"/>
      <c r="K11" s="227" t="s">
        <v>5</v>
      </c>
      <c r="L11" s="278" t="str">
        <f>IF('1. Program Outcomes &amp; Impact'!E14="","",'1. Program Outcomes &amp; Impact'!E14)</f>
        <v/>
      </c>
      <c r="M11" s="226" t="s">
        <v>7</v>
      </c>
      <c r="N11" s="278" t="str">
        <f>IF('1. Program Outcomes &amp; Impact'!G14="","",'1. Program Outcomes &amp; Impact'!G14)</f>
        <v/>
      </c>
    </row>
    <row r="12" spans="1:14">
      <c r="A12" s="576" t="s">
        <v>10</v>
      </c>
      <c r="B12" s="577"/>
      <c r="C12" s="578"/>
      <c r="D12" s="787">
        <f>IF('1. Program Outcomes &amp; Impact'!D11="","",'1. Program Outcomes &amp; Impact'!D11)</f>
        <v>7</v>
      </c>
      <c r="E12" s="788"/>
      <c r="F12" s="788"/>
      <c r="G12" s="789"/>
      <c r="H12" s="576" t="s">
        <v>93</v>
      </c>
      <c r="I12" s="577"/>
      <c r="J12" s="578"/>
      <c r="K12" s="787" t="str">
        <f>IF('1. Program Outcomes &amp; Impact'!D15="","",'1. Program Outcomes &amp; Impact'!D15)</f>
        <v/>
      </c>
      <c r="L12" s="788"/>
      <c r="M12" s="788"/>
      <c r="N12" s="789"/>
    </row>
    <row r="14" spans="1:14" ht="18">
      <c r="A14" s="282" t="s">
        <v>129</v>
      </c>
      <c r="B14" s="283"/>
      <c r="C14" s="284"/>
      <c r="D14" s="285"/>
      <c r="E14" s="285"/>
      <c r="F14" s="285"/>
      <c r="G14" s="285"/>
      <c r="H14" s="284"/>
      <c r="I14" s="285"/>
      <c r="J14" s="285"/>
      <c r="K14" s="286"/>
      <c r="L14" s="285"/>
      <c r="M14" s="287"/>
    </row>
    <row r="15" spans="1:14" ht="17">
      <c r="A15" s="840" t="s">
        <v>155</v>
      </c>
      <c r="B15" s="841"/>
      <c r="C15" s="841"/>
      <c r="D15" s="841"/>
      <c r="E15" s="841"/>
      <c r="F15" s="841"/>
      <c r="G15" s="841"/>
      <c r="H15" s="841"/>
      <c r="I15" s="841"/>
      <c r="J15" s="841"/>
      <c r="K15" s="841"/>
      <c r="L15" s="841"/>
      <c r="M15" s="841"/>
      <c r="N15" s="841"/>
    </row>
    <row r="16" spans="1:14">
      <c r="A16" s="828"/>
      <c r="B16" s="829"/>
      <c r="C16" s="829"/>
      <c r="D16" s="829"/>
      <c r="E16" s="829"/>
      <c r="F16" s="829"/>
      <c r="G16" s="829"/>
      <c r="H16" s="829"/>
      <c r="I16" s="829"/>
      <c r="J16" s="829"/>
      <c r="K16" s="829"/>
      <c r="L16" s="829"/>
      <c r="M16" s="830"/>
    </row>
    <row r="17" spans="1:14">
      <c r="A17" s="351" t="s">
        <v>123</v>
      </c>
      <c r="C17" s="183"/>
      <c r="D17" s="325"/>
      <c r="E17" s="344"/>
      <c r="G17" s="183"/>
      <c r="H17" s="183"/>
      <c r="I17" s="183" t="s">
        <v>156</v>
      </c>
      <c r="J17" s="35"/>
      <c r="K17" s="35"/>
      <c r="L17" s="36"/>
      <c r="M17" s="345"/>
    </row>
    <row r="18" spans="1:14">
      <c r="A18" s="187" t="s">
        <v>126</v>
      </c>
      <c r="B18" s="39"/>
      <c r="C18" s="40"/>
      <c r="D18" s="39"/>
      <c r="E18" s="41"/>
      <c r="F18" s="42"/>
      <c r="G18" s="43"/>
      <c r="H18" s="41"/>
      <c r="I18" s="43"/>
      <c r="J18" s="41"/>
      <c r="K18" s="348"/>
      <c r="L18" s="349"/>
      <c r="M18" s="350"/>
    </row>
    <row r="19" spans="1:14">
      <c r="A19" s="47" t="s">
        <v>124</v>
      </c>
      <c r="B19" s="834" t="s">
        <v>127</v>
      </c>
      <c r="C19" s="835"/>
      <c r="D19" s="835"/>
      <c r="E19" s="836"/>
      <c r="F19" s="837" t="s">
        <v>125</v>
      </c>
      <c r="G19" s="838"/>
      <c r="H19" s="838"/>
      <c r="I19" s="839"/>
      <c r="J19" s="328"/>
      <c r="K19" s="329"/>
      <c r="L19" s="51"/>
      <c r="M19" s="45"/>
    </row>
    <row r="20" spans="1:14">
      <c r="A20" s="326">
        <v>1</v>
      </c>
      <c r="B20" s="834"/>
      <c r="C20" s="835"/>
      <c r="D20" s="835"/>
      <c r="E20" s="836"/>
      <c r="F20" s="831"/>
      <c r="G20" s="832"/>
      <c r="H20" s="832"/>
      <c r="I20" s="833"/>
      <c r="J20" s="44"/>
      <c r="K20" s="50"/>
      <c r="L20" s="51"/>
      <c r="M20" s="327"/>
    </row>
    <row r="21" spans="1:14">
      <c r="A21" s="326">
        <v>2</v>
      </c>
      <c r="B21" s="834"/>
      <c r="C21" s="835"/>
      <c r="D21" s="835"/>
      <c r="E21" s="836"/>
      <c r="F21" s="831"/>
      <c r="G21" s="832"/>
      <c r="H21" s="832"/>
      <c r="I21" s="833"/>
      <c r="J21" s="44"/>
      <c r="K21" s="50"/>
      <c r="L21" s="51"/>
      <c r="M21" s="327"/>
    </row>
    <row r="22" spans="1:14">
      <c r="A22" s="326">
        <v>3</v>
      </c>
      <c r="B22" s="834"/>
      <c r="C22" s="835"/>
      <c r="D22" s="835"/>
      <c r="E22" s="836"/>
      <c r="F22" s="831"/>
      <c r="G22" s="832"/>
      <c r="H22" s="832"/>
      <c r="I22" s="833"/>
      <c r="J22" s="44"/>
      <c r="K22" s="50"/>
      <c r="L22" s="51"/>
      <c r="M22" s="327"/>
    </row>
    <row r="23" spans="1:14">
      <c r="A23" s="326">
        <v>4</v>
      </c>
      <c r="B23" s="834"/>
      <c r="C23" s="835"/>
      <c r="D23" s="835"/>
      <c r="E23" s="836"/>
      <c r="F23" s="831"/>
      <c r="G23" s="832"/>
      <c r="H23" s="832"/>
      <c r="I23" s="833"/>
      <c r="J23" s="44"/>
      <c r="K23" s="50"/>
      <c r="L23" s="51"/>
      <c r="M23" s="57"/>
    </row>
    <row r="24" spans="1:14">
      <c r="A24" s="326">
        <v>5</v>
      </c>
      <c r="B24" s="834"/>
      <c r="C24" s="835"/>
      <c r="D24" s="835"/>
      <c r="E24" s="836"/>
      <c r="F24" s="831"/>
      <c r="G24" s="832"/>
      <c r="H24" s="832"/>
      <c r="I24" s="833"/>
      <c r="J24" s="44"/>
      <c r="K24" s="50"/>
      <c r="L24" s="51"/>
      <c r="M24" s="347">
        <f>SUM(K19:K24)</f>
        <v>0</v>
      </c>
    </row>
    <row r="25" spans="1:14">
      <c r="A25" s="59"/>
      <c r="B25" s="60"/>
      <c r="C25" s="59"/>
      <c r="D25" s="61"/>
      <c r="E25" s="62"/>
      <c r="F25" s="62"/>
      <c r="G25" s="63"/>
      <c r="H25" s="64"/>
      <c r="I25" s="65"/>
      <c r="J25" s="66"/>
      <c r="K25" s="67"/>
      <c r="L25" s="46"/>
      <c r="M25" s="45"/>
    </row>
    <row r="26" spans="1:14" ht="16" thickBot="1">
      <c r="A26" s="90" t="s">
        <v>157</v>
      </c>
      <c r="B26" s="91"/>
      <c r="C26" s="5"/>
      <c r="D26" s="91"/>
      <c r="E26" s="68"/>
      <c r="F26" s="68"/>
      <c r="G26" s="92"/>
      <c r="H26" s="68"/>
      <c r="I26" s="69"/>
      <c r="J26" s="70"/>
      <c r="K26" s="73"/>
      <c r="L26" s="73"/>
      <c r="M26" s="369">
        <f>M17-M24</f>
        <v>0</v>
      </c>
    </row>
    <row r="27" spans="1:14" ht="16" thickTop="1">
      <c r="A27" s="330"/>
      <c r="B27" s="330"/>
      <c r="C27" s="5"/>
      <c r="D27" s="330"/>
      <c r="E27" s="96"/>
      <c r="F27" s="96"/>
      <c r="G27" s="96"/>
      <c r="H27" s="96"/>
      <c r="I27" s="97"/>
      <c r="J27" s="330"/>
      <c r="K27" s="331"/>
      <c r="L27" s="332"/>
      <c r="M27" s="327"/>
    </row>
    <row r="28" spans="1:14" ht="17" customHeight="1">
      <c r="A28" s="819" t="s">
        <v>163</v>
      </c>
      <c r="B28" s="820"/>
      <c r="C28" s="820"/>
      <c r="D28" s="820"/>
      <c r="E28" s="820"/>
      <c r="F28" s="820"/>
      <c r="G28" s="820"/>
      <c r="H28" s="820"/>
      <c r="I28" s="820"/>
      <c r="J28" s="820"/>
      <c r="K28" s="820"/>
      <c r="L28" s="820"/>
      <c r="M28" s="820"/>
      <c r="N28" s="820"/>
    </row>
    <row r="29" spans="1:14" s="304" customFormat="1">
      <c r="A29" s="304" t="s">
        <v>135</v>
      </c>
      <c r="B29" s="334"/>
      <c r="C29" s="334" t="s">
        <v>130</v>
      </c>
      <c r="D29" s="334" t="s">
        <v>131</v>
      </c>
      <c r="E29" s="334" t="s">
        <v>51</v>
      </c>
      <c r="F29" s="360"/>
      <c r="G29" s="362" t="s">
        <v>158</v>
      </c>
      <c r="H29" s="362" t="s">
        <v>130</v>
      </c>
      <c r="I29" s="362" t="s">
        <v>159</v>
      </c>
      <c r="J29" s="364" t="s">
        <v>51</v>
      </c>
    </row>
    <row r="30" spans="1:14" ht="15" customHeight="1">
      <c r="B30" s="335" t="s">
        <v>132</v>
      </c>
      <c r="C30" s="367">
        <f>IF('3B. Total Cash Outflow'!C13='3B. Total Cash Outflow'!C18,'3B. Total Cash Outflow'!C13,ERROR)</f>
        <v>748942.75225000014</v>
      </c>
      <c r="D30" s="367">
        <f>IF('3B. Total Cash Outflow'!D13='3B. Total Cash Outflow'!D18,'3B. Total Cash Outflow'!D13,ERROR)</f>
        <v>392689.78100000002</v>
      </c>
      <c r="E30" s="367">
        <f>IF('3B. Total Cash Outflow'!E13='3B. Total Cash Outflow'!E18,'3B. Total Cash Outflow'!E13,ERROR)</f>
        <v>356252.97125000012</v>
      </c>
      <c r="F30" s="361"/>
      <c r="G30" s="363" t="s">
        <v>132</v>
      </c>
      <c r="H30" s="365">
        <f>'4B. Cash Request'!K16</f>
        <v>634676</v>
      </c>
      <c r="I30" s="365">
        <f>'4B. Cash Request'!N16</f>
        <v>260000</v>
      </c>
      <c r="J30" s="366">
        <f>H30-I30</f>
        <v>374676</v>
      </c>
      <c r="L30" s="288" t="s">
        <v>161</v>
      </c>
      <c r="M30" s="290"/>
      <c r="N30" s="340">
        <f>'4A. Cash Reconcilation'!M24</f>
        <v>938834.22479999997</v>
      </c>
    </row>
    <row r="31" spans="1:14" ht="15" customHeight="1">
      <c r="A31" s="334"/>
      <c r="B31" s="335" t="s">
        <v>133</v>
      </c>
      <c r="C31" s="367" t="e">
        <f>IF('3B. Total Cash Outflow'!H13='3B. Total Cash Outflow'!H18,'3B. Total Cash Outflow'!H13,ERROR)</f>
        <v>#NAME?</v>
      </c>
      <c r="D31" s="367">
        <f>IF('3B. Total Cash Outflow'!I13='3B. Total Cash Outflow'!I18,'3B. Total Cash Outflow'!I13,ERROR)</f>
        <v>1115080.9339999999</v>
      </c>
      <c r="E31" s="367" t="e">
        <f>IF('3B. Total Cash Outflow'!J13='3B. Total Cash Outflow'!J18,'3B. Total Cash Outflow'!J13,ERROR)</f>
        <v>#NAME?</v>
      </c>
      <c r="F31" s="333"/>
      <c r="G31" s="363" t="s">
        <v>160</v>
      </c>
      <c r="H31" s="365">
        <f>'4B. Cash Request'!K19</f>
        <v>986393.44</v>
      </c>
      <c r="I31" s="365">
        <f>'4B. Cash Request'!N19</f>
        <v>986393.44</v>
      </c>
      <c r="J31" s="366">
        <f>H31-I31</f>
        <v>0</v>
      </c>
      <c r="L31" s="288" t="s">
        <v>162</v>
      </c>
      <c r="M31" s="290"/>
      <c r="N31" s="340">
        <f>'5. Cash Request Authorization'!F22</f>
        <v>307559.21519999998</v>
      </c>
    </row>
    <row r="32" spans="1:14">
      <c r="A32" s="337"/>
      <c r="B32" s="337"/>
      <c r="C32" s="337"/>
      <c r="D32" s="338"/>
      <c r="E32" s="339"/>
      <c r="F32" s="339"/>
      <c r="G32" s="339"/>
      <c r="H32" s="336"/>
      <c r="I32" s="336"/>
      <c r="J32" s="336"/>
      <c r="K32" s="336"/>
      <c r="L32" s="336"/>
      <c r="M32" s="336"/>
    </row>
    <row r="33" spans="1:14" ht="18">
      <c r="A33" s="843" t="s">
        <v>136</v>
      </c>
      <c r="B33" s="843"/>
      <c r="C33" s="844"/>
      <c r="D33" s="341"/>
      <c r="E33" s="845" t="s">
        <v>164</v>
      </c>
      <c r="F33" s="846"/>
      <c r="G33" s="846"/>
      <c r="H33" s="353">
        <f>M26-D33</f>
        <v>0</v>
      </c>
      <c r="I33" s="336"/>
      <c r="J33" s="352"/>
      <c r="K33" s="336"/>
      <c r="L33" s="336"/>
      <c r="M33" s="336"/>
    </row>
    <row r="34" spans="1:14" ht="26" customHeight="1">
      <c r="A34" s="848" t="s">
        <v>137</v>
      </c>
      <c r="B34" s="848"/>
      <c r="C34" s="848"/>
      <c r="D34" s="294"/>
      <c r="E34" s="294"/>
      <c r="F34" s="294"/>
      <c r="G34" s="294"/>
      <c r="H34" s="295"/>
      <c r="I34" s="294"/>
      <c r="J34" s="294"/>
      <c r="K34" s="296"/>
      <c r="L34" s="294"/>
      <c r="M34" s="294"/>
    </row>
    <row r="35" spans="1:14" ht="54" customHeight="1">
      <c r="A35" s="842"/>
      <c r="B35" s="842"/>
      <c r="C35" s="842"/>
      <c r="D35" s="842"/>
      <c r="E35" s="842"/>
      <c r="F35" s="842"/>
      <c r="G35" s="842"/>
      <c r="H35" s="842"/>
      <c r="I35" s="842"/>
      <c r="J35" s="842"/>
      <c r="K35" s="842"/>
      <c r="L35" s="842"/>
      <c r="M35" s="842"/>
      <c r="N35" s="842"/>
    </row>
    <row r="36" spans="1:14">
      <c r="A36" s="222"/>
      <c r="B36" s="222"/>
      <c r="D36" s="222"/>
      <c r="E36" s="222"/>
      <c r="F36" s="222"/>
      <c r="G36" s="222"/>
      <c r="H36" s="298"/>
      <c r="I36" s="222"/>
      <c r="J36" s="222"/>
      <c r="K36" s="299"/>
      <c r="L36" s="222"/>
      <c r="M36" s="222"/>
    </row>
    <row r="37" spans="1:14" ht="17" customHeight="1">
      <c r="A37" s="819" t="s">
        <v>134</v>
      </c>
      <c r="B37" s="820"/>
      <c r="C37" s="820"/>
      <c r="D37" s="820"/>
      <c r="E37" s="820"/>
      <c r="F37" s="820"/>
      <c r="G37" s="820"/>
      <c r="H37" s="820"/>
      <c r="I37" s="820"/>
      <c r="J37" s="820"/>
      <c r="K37" s="820"/>
      <c r="L37" s="820"/>
      <c r="M37" s="820"/>
      <c r="N37" s="820"/>
    </row>
    <row r="38" spans="1:14" ht="42" customHeight="1">
      <c r="A38" s="824" t="s">
        <v>138</v>
      </c>
      <c r="B38" s="824"/>
      <c r="C38" s="824"/>
      <c r="D38" s="342"/>
      <c r="E38" s="847"/>
      <c r="F38" s="847"/>
      <c r="G38" s="847"/>
      <c r="H38" s="847"/>
      <c r="I38" s="847"/>
      <c r="J38" s="294"/>
      <c r="K38" s="296"/>
      <c r="L38" s="294"/>
      <c r="M38" s="294"/>
    </row>
    <row r="39" spans="1:14">
      <c r="A39" s="222"/>
      <c r="B39" s="222"/>
      <c r="C39" s="297"/>
      <c r="D39" s="297"/>
      <c r="E39" s="297"/>
      <c r="F39" s="222"/>
      <c r="G39" s="222"/>
      <c r="H39" s="298"/>
      <c r="I39" s="222"/>
      <c r="J39" s="222"/>
      <c r="K39" s="299"/>
      <c r="L39" s="222"/>
      <c r="M39" s="222"/>
    </row>
    <row r="40" spans="1:14" ht="15" customHeight="1">
      <c r="A40" s="300" t="s">
        <v>108</v>
      </c>
      <c r="B40" s="356"/>
      <c r="C40" s="359"/>
      <c r="D40" s="359"/>
      <c r="E40" s="354" t="s">
        <v>109</v>
      </c>
      <c r="F40" s="343"/>
      <c r="G40" s="355"/>
      <c r="H40" s="356"/>
      <c r="I40" s="358" t="s">
        <v>114</v>
      </c>
      <c r="J40" s="357"/>
      <c r="K40" s="356"/>
      <c r="L40" s="356"/>
    </row>
  </sheetData>
  <sheetProtection password="CDDA" sheet="1" objects="1" scenarios="1"/>
  <mergeCells count="39">
    <mergeCell ref="A37:N37"/>
    <mergeCell ref="A35:N35"/>
    <mergeCell ref="A33:C33"/>
    <mergeCell ref="E33:G33"/>
    <mergeCell ref="E38:I38"/>
    <mergeCell ref="A38:C38"/>
    <mergeCell ref="A34:C34"/>
    <mergeCell ref="H9:N9"/>
    <mergeCell ref="H11:J11"/>
    <mergeCell ref="H12:J12"/>
    <mergeCell ref="A1:F1"/>
    <mergeCell ref="A3:G3"/>
    <mergeCell ref="A4:C4"/>
    <mergeCell ref="D4:G4"/>
    <mergeCell ref="A5:C5"/>
    <mergeCell ref="D5:G5"/>
    <mergeCell ref="K12:N12"/>
    <mergeCell ref="A28:N28"/>
    <mergeCell ref="B23:E23"/>
    <mergeCell ref="F24:I24"/>
    <mergeCell ref="D6:G6"/>
    <mergeCell ref="D7:G7"/>
    <mergeCell ref="D8:G8"/>
    <mergeCell ref="A9:G9"/>
    <mergeCell ref="B22:E22"/>
    <mergeCell ref="F22:I22"/>
    <mergeCell ref="B20:E20"/>
    <mergeCell ref="F20:I20"/>
    <mergeCell ref="A15:N15"/>
    <mergeCell ref="A12:C12"/>
    <mergeCell ref="B21:E21"/>
    <mergeCell ref="F21:I21"/>
    <mergeCell ref="A11:C11"/>
    <mergeCell ref="A16:M16"/>
    <mergeCell ref="D12:G12"/>
    <mergeCell ref="F23:I23"/>
    <mergeCell ref="B24:E24"/>
    <mergeCell ref="B19:E19"/>
    <mergeCell ref="F19:I19"/>
  </mergeCells>
  <phoneticPr fontId="1" type="noConversion"/>
  <dataValidations count="2">
    <dataValidation type="list" allowBlank="1" showInputMessage="1" showErrorMessage="1" sqref="E17">
      <formula1>"0 - Original,1,2,3,4"</formula1>
    </dataValidation>
    <dataValidation type="list" allowBlank="1" showInputMessage="1" showErrorMessage="1" sqref="B20:E24">
      <formula1>"P1,P2,P3,P4,P5,P6,P7,P8,P9,P10,P11,P12,P13,P14,P15,P16,P17,P18,P19,P20"</formula1>
    </dataValidation>
  </dataValidations>
  <printOptions horizontalCentered="1"/>
  <pageMargins left="0.59" right="0.66" top="0.59" bottom="0.59" header="0.32" footer="0.2"/>
  <pageSetup paperSize="9" scale="61" fitToHeight="0" orientation="landscape" horizontalDpi="4294967292" verticalDpi="4294967292"/>
  <headerFooter>
    <oddHeader>&amp;R&amp;"Calibri,Regular"&amp;K000000&amp;G</oddHeader>
    <oddFooter>&amp;C&amp;"Calibri,Regular"&amp;K000000The END Fund Periodic Reporting and Cash Request Forms_x000D__x000D_&amp;R&amp;"Calibri,Regular"&amp;K000000_x000D__x000D_</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READ THIS FIRST!!</vt:lpstr>
      <vt:lpstr>1. Program Outcomes &amp; Impact</vt:lpstr>
      <vt:lpstr>2. Program Progress Outputs</vt:lpstr>
      <vt:lpstr>3A. Financial Data Summary</vt:lpstr>
      <vt:lpstr>3B. Total Cash Outflow</vt:lpstr>
      <vt:lpstr>4A. Cash Reconcilation</vt:lpstr>
      <vt:lpstr>4B. Cash Request</vt:lpstr>
      <vt:lpstr>5. Cash Request Authorization</vt:lpstr>
      <vt:lpstr>6. EF Review</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2014-07-03T12:21:50Z</cp:lastPrinted>
  <dcterms:created xsi:type="dcterms:W3CDTF">2014-03-31T12:38:13Z</dcterms:created>
  <dcterms:modified xsi:type="dcterms:W3CDTF">2015-08-14T21:01:44Z</dcterms:modified>
</cp:coreProperties>
</file>