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090" activeTab="0"/>
  </bookViews>
  <sheets>
    <sheet name="Peer Mediation" sheetId="1" r:id="rId1"/>
    <sheet name="Peer to Peer" sheetId="2" r:id="rId2"/>
    <sheet name="Sheet3" sheetId="3" r:id="rId3"/>
  </sheets>
  <definedNames>
    <definedName name="_xlnm.Print_Area" localSheetId="0">'Peer Mediation'!$A$1:$G$21</definedName>
    <definedName name="_xlnm.Print_Area" localSheetId="1">'Peer to Peer'!$A$1:$I$21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<sst xmlns="http://schemas.openxmlformats.org/spreadsheetml/2006/main" count="37" uniqueCount="24">
  <si>
    <t>Partnership with Children, Inc.</t>
  </si>
  <si>
    <t>Peer Mediation Group</t>
  </si>
  <si>
    <t>Supplies, Duplication</t>
  </si>
  <si>
    <t>Total</t>
  </si>
  <si>
    <t>Total Personnel Cost</t>
  </si>
  <si>
    <t># of Weeks</t>
  </si>
  <si>
    <t>Peer to Peer</t>
  </si>
  <si>
    <t>Supervisor</t>
  </si>
  <si>
    <t># of Employee</t>
  </si>
  <si>
    <t>Total # of Hours</t>
  </si>
  <si>
    <t>Fringe Benefits-19%</t>
  </si>
  <si>
    <t># of Hours per Week</t>
  </si>
  <si>
    <t>Average Hourly Rate</t>
  </si>
  <si>
    <t>Administrative Overhead- 19% of Total Project Cost</t>
  </si>
  <si>
    <t># of Hours/Month</t>
  </si>
  <si>
    <t xml:space="preserve"># of Months </t>
  </si>
  <si>
    <t xml:space="preserve">Projected Cost </t>
  </si>
  <si>
    <t>MSW</t>
  </si>
  <si>
    <t>Total Cost</t>
  </si>
  <si>
    <t>19% of Total Project Cost</t>
  </si>
  <si>
    <t>Administrative Overhead</t>
  </si>
  <si>
    <t>Attachment</t>
  </si>
  <si>
    <t>Attachment #2B</t>
  </si>
  <si>
    <t>#2A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</si>
</sst>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3" fontId="1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3" fontId="1" fillId="2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43" fontId="0" fillId="0" borderId="0" xfId="15" applyFill="1" applyAlignment="1">
      <alignment/>
    </xf>
    <xf numFmtId="43" fontId="1" fillId="0" borderId="0" xfId="15" applyFont="1" applyFill="1" applyAlignment="1">
      <alignment/>
    </xf>
    <xf numFmtId="43" fontId="0" fillId="2" borderId="0" xfId="15" applyFill="1" applyAlignment="1">
      <alignment/>
    </xf>
    <xf numFmtId="3" fontId="1" fillId="3" borderId="0" xfId="0" applyNumberFormat="1" applyFont="1" applyFill="1" applyAlignment="1">
      <alignment/>
    </xf>
    <xf numFmtId="3" fontId="1" fillId="3" borderId="0" xfId="0" applyNumberFormat="1" applyFont="1" applyFill="1" applyAlignment="1">
      <alignment wrapText="1"/>
    </xf>
    <xf numFmtId="43" fontId="0" fillId="2" borderId="1" xfId="15" applyFill="1" applyBorder="1" applyAlignment="1">
      <alignment/>
    </xf>
    <xf numFmtId="43" fontId="0" fillId="2" borderId="0" xfId="15" applyFill="1" applyBorder="1" applyAlignment="1">
      <alignment/>
    </xf>
    <xf numFmtId="43" fontId="1" fillId="2" borderId="1" xfId="15" applyFont="1" applyFill="1" applyBorder="1" applyAlignment="1">
      <alignment/>
    </xf>
    <xf numFmtId="43" fontId="1" fillId="2" borderId="2" xfId="15" applyFon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27.57421875" style="1" customWidth="1"/>
    <col min="2" max="2" width="15.421875" style="1" customWidth="1"/>
    <col min="3" max="3" width="12.7109375" style="1" customWidth="1"/>
    <col min="4" max="4" width="11.28125" style="1" customWidth="1"/>
    <col min="5" max="5" width="11.7109375" style="1" customWidth="1"/>
    <col min="6" max="6" width="11.421875" style="1" customWidth="1"/>
    <col min="7" max="7" width="9.28125" style="1" bestFit="1" customWidth="1"/>
    <col min="8" max="16384" width="9.140625" style="1" customWidth="1"/>
  </cols>
  <sheetData>
    <row r="2" spans="5:6" ht="12.75">
      <c r="E2" s="1" t="s">
        <v>21</v>
      </c>
      <c r="F2" s="1" t="s">
        <v>23</v>
      </c>
    </row>
    <row r="3" ht="12.75">
      <c r="A3" s="2" t="s">
        <v>0</v>
      </c>
    </row>
    <row r="4" ht="12.75">
      <c r="A4" s="2" t="s">
        <v>16</v>
      </c>
    </row>
    <row r="5" spans="1:3" ht="12.75">
      <c r="A5" s="3"/>
      <c r="C5" s="3"/>
    </row>
    <row r="6" spans="1:7" ht="38.25">
      <c r="A6" s="13" t="s">
        <v>1</v>
      </c>
      <c r="B6" s="12" t="s">
        <v>8</v>
      </c>
      <c r="C6" s="13" t="s">
        <v>5</v>
      </c>
      <c r="D6" s="13" t="s">
        <v>11</v>
      </c>
      <c r="E6" s="13" t="s">
        <v>9</v>
      </c>
      <c r="F6" s="13" t="s">
        <v>12</v>
      </c>
      <c r="G6" s="12" t="s">
        <v>3</v>
      </c>
    </row>
    <row r="7" spans="1:7" ht="12.75">
      <c r="A7" s="6"/>
      <c r="B7" s="8"/>
      <c r="C7" s="8"/>
      <c r="D7" s="8"/>
      <c r="E7" s="8"/>
      <c r="F7" s="8"/>
      <c r="G7" s="6"/>
    </row>
    <row r="8" spans="1:7" ht="12.75">
      <c r="A8" s="6" t="s">
        <v>17</v>
      </c>
      <c r="B8" s="9">
        <v>2</v>
      </c>
      <c r="C8" s="9">
        <v>42</v>
      </c>
      <c r="D8" s="9">
        <v>2</v>
      </c>
      <c r="E8" s="9">
        <f>+B8*C8*D8</f>
        <v>168</v>
      </c>
      <c r="F8" s="9">
        <f>(38000)/(52*35)</f>
        <v>20.87912087912088</v>
      </c>
      <c r="G8" s="11">
        <f>+E8*F8</f>
        <v>3507.6923076923076</v>
      </c>
    </row>
    <row r="9" spans="1:7" ht="12.75">
      <c r="A9" s="6"/>
      <c r="B9" s="9"/>
      <c r="C9" s="9"/>
      <c r="D9" s="9"/>
      <c r="E9" s="9"/>
      <c r="F9" s="9"/>
      <c r="G9" s="11"/>
    </row>
    <row r="10" spans="1:7" ht="12.75">
      <c r="A10" s="6" t="s">
        <v>7</v>
      </c>
      <c r="B10" s="9">
        <v>1</v>
      </c>
      <c r="C10" s="9">
        <v>42</v>
      </c>
      <c r="D10" s="9">
        <v>0.5</v>
      </c>
      <c r="E10" s="9">
        <f>+B10*C10*D10</f>
        <v>21</v>
      </c>
      <c r="F10" s="9">
        <f>(47000)/(52*35)</f>
        <v>25.824175824175825</v>
      </c>
      <c r="G10" s="11">
        <f>+E10*F10</f>
        <v>542.3076923076924</v>
      </c>
    </row>
    <row r="11" spans="1:7" ht="12.75">
      <c r="A11" s="6"/>
      <c r="B11" s="9"/>
      <c r="C11" s="9"/>
      <c r="D11" s="9"/>
      <c r="E11" s="9"/>
      <c r="F11" s="9"/>
      <c r="G11" s="14">
        <f>SUM(G8:G10)</f>
        <v>4050</v>
      </c>
    </row>
    <row r="12" spans="1:7" ht="12.75">
      <c r="A12" s="6"/>
      <c r="B12" s="9"/>
      <c r="C12" s="9"/>
      <c r="D12" s="9"/>
      <c r="E12" s="9"/>
      <c r="F12" s="9"/>
      <c r="G12" s="15"/>
    </row>
    <row r="13" spans="1:7" ht="12.75">
      <c r="A13" s="6" t="s">
        <v>10</v>
      </c>
      <c r="B13" s="9"/>
      <c r="C13" s="9"/>
      <c r="D13" s="9"/>
      <c r="E13" s="9"/>
      <c r="F13" s="9"/>
      <c r="G13" s="11">
        <f>ROUND(+G11*0.19,2)</f>
        <v>769.5</v>
      </c>
    </row>
    <row r="14" spans="1:7" s="2" customFormat="1" ht="12.75">
      <c r="A14" s="5" t="s">
        <v>4</v>
      </c>
      <c r="B14" s="10"/>
      <c r="C14" s="10"/>
      <c r="D14" s="10"/>
      <c r="E14" s="10"/>
      <c r="F14" s="10"/>
      <c r="G14" s="16">
        <f>SUM(G11:G13)</f>
        <v>4819.5</v>
      </c>
    </row>
    <row r="15" spans="1:7" ht="12.75">
      <c r="A15" s="6"/>
      <c r="B15" s="9"/>
      <c r="C15" s="9"/>
      <c r="D15" s="9"/>
      <c r="E15" s="9"/>
      <c r="F15" s="9"/>
      <c r="G15" s="11"/>
    </row>
    <row r="16" spans="1:7" ht="12.75">
      <c r="A16" s="6" t="s">
        <v>2</v>
      </c>
      <c r="B16" s="9"/>
      <c r="C16" s="9"/>
      <c r="D16" s="9"/>
      <c r="E16" s="9"/>
      <c r="F16" s="9"/>
      <c r="G16" s="11">
        <v>1500</v>
      </c>
    </row>
    <row r="17" spans="1:7" ht="12.75">
      <c r="A17" s="6"/>
      <c r="B17" s="9"/>
      <c r="C17" s="9"/>
      <c r="D17" s="9"/>
      <c r="E17" s="9"/>
      <c r="F17" s="9"/>
      <c r="G17" s="11"/>
    </row>
    <row r="18" spans="1:7" ht="12.75">
      <c r="A18" s="6" t="s">
        <v>20</v>
      </c>
      <c r="B18" s="9"/>
      <c r="C18" s="9"/>
      <c r="D18" s="9"/>
      <c r="E18" s="9"/>
      <c r="F18" s="9"/>
      <c r="G18" s="11">
        <f>ROUND(+G21*0.19,2)</f>
        <v>1482.35</v>
      </c>
    </row>
    <row r="19" spans="1:7" ht="12.75">
      <c r="A19" s="6" t="s">
        <v>19</v>
      </c>
      <c r="B19" s="9"/>
      <c r="C19" s="9"/>
      <c r="D19" s="9"/>
      <c r="E19" s="9"/>
      <c r="F19" s="9"/>
      <c r="G19" s="11"/>
    </row>
    <row r="20" spans="1:7" ht="12.75">
      <c r="A20" s="6"/>
      <c r="B20" s="9"/>
      <c r="C20" s="9"/>
      <c r="D20" s="9"/>
      <c r="E20" s="9"/>
      <c r="F20" s="9"/>
      <c r="G20" s="11"/>
    </row>
    <row r="21" spans="1:7" ht="13.5" thickBot="1">
      <c r="A21" s="7" t="s">
        <v>18</v>
      </c>
      <c r="B21" s="9"/>
      <c r="C21" s="9"/>
      <c r="D21" s="9"/>
      <c r="E21" s="9"/>
      <c r="F21" s="9"/>
      <c r="G21" s="17">
        <f>SUM(G14:G20)</f>
        <v>7801.85</v>
      </c>
    </row>
    <row r="22" ht="13.5" thickTop="1"/>
  </sheetData>
  <printOptions/>
  <pageMargins left="0.75" right="0.75" top="1" bottom="1" header="0.5" footer="0.5"/>
  <pageSetup fitToHeight="1" fitToWidth="1" horizontalDpi="1200" verticalDpi="1200" orientation="landscape" r:id="rId1"/>
  <headerFooter alignWithMargins="0">
    <oddFooter>&amp;L&amp;Z&amp;F&amp;A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21"/>
  <sheetViews>
    <sheetView workbookViewId="0" topLeftCell="A1">
      <selection activeCell="G26" sqref="G26"/>
    </sheetView>
  </sheetViews>
  <sheetFormatPr defaultColWidth="9.140625" defaultRowHeight="12.75"/>
  <cols>
    <col min="1" max="1" width="27.57421875" style="1" customWidth="1"/>
    <col min="2" max="2" width="15.421875" style="1" customWidth="1"/>
    <col min="3" max="3" width="19.28125" style="1" customWidth="1"/>
    <col min="4" max="4" width="17.00390625" style="1" customWidth="1"/>
    <col min="5" max="5" width="10.140625" style="1" customWidth="1"/>
    <col min="6" max="6" width="10.57421875" style="1" customWidth="1"/>
    <col min="7" max="7" width="10.7109375" style="1" customWidth="1"/>
    <col min="8" max="16384" width="9.140625" style="1" customWidth="1"/>
  </cols>
  <sheetData>
    <row r="3" spans="1:4" ht="12.75">
      <c r="A3" s="2" t="s">
        <v>0</v>
      </c>
      <c r="D3" s="1" t="s">
        <v>22</v>
      </c>
    </row>
    <row r="4" ht="12.75">
      <c r="A4" s="2" t="s">
        <v>16</v>
      </c>
    </row>
    <row r="6" spans="1:7" ht="38.25">
      <c r="A6" s="13" t="s">
        <v>6</v>
      </c>
      <c r="B6" s="12" t="s">
        <v>8</v>
      </c>
      <c r="C6" s="12" t="s">
        <v>14</v>
      </c>
      <c r="D6" s="13" t="s">
        <v>15</v>
      </c>
      <c r="E6" s="13" t="s">
        <v>9</v>
      </c>
      <c r="F6" s="13" t="s">
        <v>12</v>
      </c>
      <c r="G6" s="12" t="s">
        <v>3</v>
      </c>
    </row>
    <row r="7" spans="1:7" ht="12.75">
      <c r="A7" s="6"/>
      <c r="G7" s="6"/>
    </row>
    <row r="8" spans="1:7" ht="12.75">
      <c r="A8" s="6" t="s">
        <v>17</v>
      </c>
      <c r="B8" s="1">
        <v>2</v>
      </c>
      <c r="C8" s="1">
        <v>4</v>
      </c>
      <c r="D8" s="1">
        <v>10</v>
      </c>
      <c r="E8" s="1">
        <f>+B8*C8*D8</f>
        <v>80</v>
      </c>
      <c r="F8" s="4">
        <f>(38000)/(52*35)</f>
        <v>20.87912087912088</v>
      </c>
      <c r="G8" s="6">
        <f>+E8*F8</f>
        <v>1670.3296703296703</v>
      </c>
    </row>
    <row r="9" spans="1:7" ht="12.75">
      <c r="A9" s="6"/>
      <c r="G9" s="6"/>
    </row>
    <row r="10" spans="1:7" ht="12.75">
      <c r="A10" s="6" t="s">
        <v>7</v>
      </c>
      <c r="B10" s="1">
        <v>1</v>
      </c>
      <c r="D10" s="1">
        <v>1</v>
      </c>
      <c r="E10" s="1">
        <v>20</v>
      </c>
      <c r="F10" s="4">
        <f>(47000)/(52*35)</f>
        <v>25.824175824175825</v>
      </c>
      <c r="G10" s="6">
        <f>+E10*F10</f>
        <v>516.4835164835165</v>
      </c>
    </row>
    <row r="11" spans="1:7" ht="12.75">
      <c r="A11" s="6"/>
      <c r="G11" s="18">
        <f>SUM(G8:G10)</f>
        <v>2186.813186813187</v>
      </c>
    </row>
    <row r="12" spans="1:7" ht="12.75">
      <c r="A12" s="6"/>
      <c r="G12" s="19"/>
    </row>
    <row r="13" spans="1:7" ht="12.75">
      <c r="A13" s="6" t="s">
        <v>10</v>
      </c>
      <c r="G13" s="6">
        <f>ROUND(+G11*0.19,0)</f>
        <v>415</v>
      </c>
    </row>
    <row r="14" spans="1:7" s="2" customFormat="1" ht="12.75">
      <c r="A14" s="5" t="s">
        <v>4</v>
      </c>
      <c r="G14" s="20">
        <f>SUM(G11:G13)</f>
        <v>2601.813186813187</v>
      </c>
    </row>
    <row r="15" spans="1:7" ht="12.75">
      <c r="A15" s="6"/>
      <c r="G15" s="6"/>
    </row>
    <row r="16" spans="1:7" ht="12.75">
      <c r="A16" s="6" t="s">
        <v>2</v>
      </c>
      <c r="G16" s="6">
        <v>1500</v>
      </c>
    </row>
    <row r="17" spans="1:7" ht="12.75">
      <c r="A17" s="6"/>
      <c r="G17" s="6"/>
    </row>
    <row r="18" spans="1:7" ht="12.75">
      <c r="A18" s="6" t="s">
        <v>13</v>
      </c>
      <c r="G18" s="6">
        <f>ROUND(+G21*0.19,0)</f>
        <v>962</v>
      </c>
    </row>
    <row r="19" spans="1:7" ht="12.75">
      <c r="A19" s="6" t="s">
        <v>19</v>
      </c>
      <c r="G19" s="6"/>
    </row>
    <row r="20" spans="1:7" ht="12.75">
      <c r="A20" s="6"/>
      <c r="G20" s="6"/>
    </row>
    <row r="21" spans="1:7" ht="13.5" thickBot="1">
      <c r="A21" s="7" t="s">
        <v>18</v>
      </c>
      <c r="G21" s="21">
        <f>SUM(G14:G20)</f>
        <v>5063.813186813187</v>
      </c>
    </row>
    <row r="22" ht="13.5" thickTop="1"/>
  </sheetData>
  <printOptions/>
  <pageMargins left="0.75" right="0.75" top="1" bottom="1" header="0.5" footer="0.5"/>
  <pageSetup horizontalDpi="600" verticalDpi="600" orientation="landscape" r:id="rId1"/>
  <headerFooter alignWithMargins="0">
    <oddFooter>&amp;L&amp;Z&amp;F &amp;A 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Rashmi</dc:creator>
  <cp:keywords/>
  <dc:description/>
  <cp:lastModifiedBy>Amy Norman</cp:lastModifiedBy>
  <cp:lastPrinted>2007-07-31T15:04:14Z</cp:lastPrinted>
  <dcterms:created xsi:type="dcterms:W3CDTF">2004-07-14T15:30:37Z</dcterms:created>
  <dcterms:modified xsi:type="dcterms:W3CDTF">2007-08-01T19:28:17Z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