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200" activeTab="0"/>
  </bookViews>
  <sheets>
    <sheet name="balance sheet" sheetId="1" r:id="rId1"/>
    <sheet name="Statement Of Financial Position" sheetId="2" r:id="rId2"/>
  </sheets>
  <definedNames>
    <definedName name="_xlnm.Print_Area" localSheetId="0">'balance sheet'!$A$1:$I$44</definedName>
    <definedName name="_xlnm.Print_Area" localSheetId="1">'Statement Of Financial Position'!$A$1:$I$36</definedName>
  </definedNames>
  <calcPr fullCalcOnLoad="1"/>
</workbook>
</file>

<file path=xl/sharedStrings.xml><?xml version="1.0" encoding="utf-8"?>
<sst xmlns="http://schemas.openxmlformats.org/spreadsheetml/2006/main" count="50" uniqueCount="47">
  <si>
    <t>Current Assets:</t>
  </si>
  <si>
    <t>Cash</t>
  </si>
  <si>
    <t>Prepaid Expenses and Other</t>
  </si>
  <si>
    <t>Total Current Assets:</t>
  </si>
  <si>
    <t>and amortization</t>
  </si>
  <si>
    <t>Security Deposits</t>
  </si>
  <si>
    <t>Total Assets:</t>
  </si>
  <si>
    <t>Accounts Payable and accrued expenses</t>
  </si>
  <si>
    <t>Due to Government Agencies</t>
  </si>
  <si>
    <t>Accrued Compensation</t>
  </si>
  <si>
    <t>Total Current Liabilities:</t>
  </si>
  <si>
    <t>Property Plant &amp; Equipment, net of Depreciation</t>
  </si>
  <si>
    <t>Revenue:</t>
  </si>
  <si>
    <t>A/R Patient Receivable</t>
  </si>
  <si>
    <t>A/R Contracts Receivable</t>
  </si>
  <si>
    <t>A/R Board Contributions/Fundraising</t>
  </si>
  <si>
    <t xml:space="preserve"> </t>
  </si>
  <si>
    <t xml:space="preserve">      </t>
  </si>
  <si>
    <t>Notes Payable</t>
  </si>
  <si>
    <t>File Name: Balance Sheet Jan. 04</t>
  </si>
  <si>
    <t>FY07</t>
  </si>
  <si>
    <t>FY06</t>
  </si>
  <si>
    <t>Current Liabilities</t>
  </si>
  <si>
    <t>Due to Government Agencies--NonCurrent</t>
  </si>
  <si>
    <t>Total Liabilities</t>
  </si>
  <si>
    <t xml:space="preserve">              Total Liabilities and Net  Deficit</t>
  </si>
  <si>
    <t>The Child Center of NY</t>
  </si>
  <si>
    <t>Patient Services,Net</t>
  </si>
  <si>
    <t>Contributions</t>
  </si>
  <si>
    <t>Fund RaisingNet of Expenses</t>
  </si>
  <si>
    <t>Other</t>
  </si>
  <si>
    <t>Total Revenue</t>
  </si>
  <si>
    <t>IN Kind</t>
  </si>
  <si>
    <t>Expenses</t>
  </si>
  <si>
    <t>Program Services</t>
  </si>
  <si>
    <t>Supporting Services</t>
  </si>
  <si>
    <t>Total Expenses</t>
  </si>
  <si>
    <t>Excess of Revenue Over Expenses</t>
  </si>
  <si>
    <t>Depreciation and Amortization</t>
  </si>
  <si>
    <t>Change in Net Assets</t>
  </si>
  <si>
    <t>Net Assets (Deficit) End of Year</t>
  </si>
  <si>
    <t>Net Assets (Deficit) Beginning of Year</t>
  </si>
  <si>
    <t>As of  June 30, 2007</t>
  </si>
  <si>
    <t>Preliminary Balance Sheet as of June 30 2007</t>
  </si>
  <si>
    <t>Preliminary Statement of Operations and Changes in Net Assets</t>
  </si>
  <si>
    <t>Contract and Service Grants</t>
  </si>
  <si>
    <t>Net Assets (Deficit ) Restricted Net Assets (Deficiency)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</si>
</sst>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"/>
    <numFmt numFmtId="165" formatCode="hh&quot;:&quot;mm&quot;:&quot;ss"/>
    <numFmt numFmtId="166" formatCode="&quot;$&quot;#,##0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12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i/>
      <u val="single"/>
      <sz val="12"/>
      <color indexed="8"/>
      <name val="MS Sans Serif"/>
      <family val="2"/>
    </font>
    <font>
      <b/>
      <i/>
      <sz val="10"/>
      <color indexed="8"/>
      <name val="MS Sans Serif"/>
      <family val="2"/>
    </font>
    <font>
      <b/>
      <i/>
      <sz val="12"/>
      <color indexed="8"/>
      <name val="MS Sans Serif"/>
      <family val="2"/>
    </font>
    <font>
      <i/>
      <sz val="10"/>
      <color indexed="8"/>
      <name val="MS Sans Serif"/>
      <family val="2"/>
    </font>
    <font>
      <u val="single"/>
      <sz val="10"/>
      <color indexed="8"/>
      <name val="MS Sans Serif"/>
      <family val="2"/>
    </font>
    <font>
      <b/>
      <i/>
      <u val="single"/>
      <sz val="10"/>
      <color indexed="8"/>
      <name val="MS Sans Serif"/>
      <family val="2"/>
    </font>
    <font>
      <b/>
      <u val="single"/>
      <sz val="10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.5"/>
      <color indexed="8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40" fontId="0" fillId="0" borderId="0" xfId="0" applyNumberFormat="1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17" fontId="0" fillId="0" borderId="0" xfId="0" applyNumberFormat="1" applyFill="1" applyBorder="1" applyAlignment="1" applyProtection="1" quotePrefix="1">
      <alignment horizontal="center"/>
      <protection/>
    </xf>
    <xf numFmtId="0" fontId="0" fillId="0" borderId="2" xfId="0" applyNumberForma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40" fontId="3" fillId="0" borderId="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0" fillId="0" borderId="0" xfId="0" applyAlignment="1">
      <alignment/>
    </xf>
    <xf numFmtId="3" fontId="0" fillId="0" borderId="4" xfId="0" applyNumberFormat="1" applyFill="1" applyBorder="1" applyAlignment="1" applyProtection="1">
      <alignment/>
      <protection/>
    </xf>
    <xf numFmtId="169" fontId="0" fillId="0" borderId="2" xfId="17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0" fillId="0" borderId="4" xfId="0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3" fontId="0" fillId="0" borderId="1" xfId="0" applyBorder="1" applyAlignment="1">
      <alignment/>
    </xf>
    <xf numFmtId="169" fontId="0" fillId="0" borderId="5" xfId="17" applyNumberFormat="1" applyBorder="1" applyAlignment="1">
      <alignment/>
    </xf>
    <xf numFmtId="169" fontId="0" fillId="0" borderId="4" xfId="17" applyNumberForma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4"/>
  <sheetViews>
    <sheetView tabSelected="1" workbookViewId="0" topLeftCell="A33">
      <selection activeCell="F63" sqref="F62:F63"/>
    </sheetView>
  </sheetViews>
  <sheetFormatPr defaultColWidth="9.140625" defaultRowHeight="12.75"/>
  <cols>
    <col min="1" max="1" width="21.00390625" style="0" customWidth="1"/>
    <col min="6" max="6" width="10.7109375" style="0" customWidth="1"/>
    <col min="7" max="7" width="13.57421875" style="0" bestFit="1" customWidth="1"/>
    <col min="9" max="9" width="13.57421875" style="0" bestFit="1" customWidth="1"/>
  </cols>
  <sheetData>
    <row r="3" spans="1:6" ht="15.75">
      <c r="A3" s="1" t="s">
        <v>26</v>
      </c>
      <c r="B3" s="1"/>
      <c r="C3" s="19"/>
      <c r="D3" s="19"/>
      <c r="E3" s="19"/>
      <c r="F3" s="19"/>
    </row>
    <row r="5" spans="1:6" ht="15.75">
      <c r="A5" s="1" t="s">
        <v>43</v>
      </c>
      <c r="B5" s="1"/>
      <c r="C5" s="19"/>
      <c r="D5" s="19"/>
      <c r="E5" s="19"/>
      <c r="F5" s="19"/>
    </row>
    <row r="7" ht="12.75">
      <c r="G7" s="13"/>
    </row>
    <row r="9" spans="1:9" ht="12.75">
      <c r="A9" s="17" t="s">
        <v>0</v>
      </c>
      <c r="G9" s="18" t="s">
        <v>20</v>
      </c>
      <c r="I9" s="18" t="s">
        <v>21</v>
      </c>
    </row>
    <row r="10" ht="12.75">
      <c r="G10" s="5"/>
    </row>
    <row r="11" spans="2:9" ht="12.75">
      <c r="B11" s="10" t="s">
        <v>1</v>
      </c>
      <c r="G11" s="7">
        <f>345376+2500+100</f>
        <v>347976</v>
      </c>
      <c r="I11" s="20">
        <v>97499</v>
      </c>
    </row>
    <row r="12" spans="2:9" ht="12.75">
      <c r="B12" s="10" t="s">
        <v>13</v>
      </c>
      <c r="G12" s="7">
        <v>397799</v>
      </c>
      <c r="I12" s="20">
        <v>262187</v>
      </c>
    </row>
    <row r="13" spans="2:9" ht="12.75">
      <c r="B13" s="10" t="s">
        <v>14</v>
      </c>
      <c r="G13" s="7">
        <f>32031+2238146-12065</f>
        <v>2258112</v>
      </c>
      <c r="I13" s="20">
        <f>2795068-I14+57315</f>
        <v>1739855</v>
      </c>
    </row>
    <row r="14" spans="2:9" ht="12.75">
      <c r="B14" s="10" t="s">
        <v>15</v>
      </c>
      <c r="G14" s="7">
        <v>569048</v>
      </c>
      <c r="I14" s="20">
        <f>1055213+57315</f>
        <v>1112528</v>
      </c>
    </row>
    <row r="15" spans="2:9" ht="12.75">
      <c r="B15" s="11" t="s">
        <v>2</v>
      </c>
      <c r="C15" s="4"/>
      <c r="D15" s="4"/>
      <c r="G15" s="9">
        <f>33545+15811</f>
        <v>49356</v>
      </c>
      <c r="I15" s="20">
        <v>38589</v>
      </c>
    </row>
    <row r="16" ht="12.75">
      <c r="G16" s="7"/>
    </row>
    <row r="17" spans="1:9" ht="12.75">
      <c r="A17" s="31"/>
      <c r="B17" s="12" t="s">
        <v>3</v>
      </c>
      <c r="C17" s="3"/>
      <c r="D17" s="3"/>
      <c r="E17" s="31"/>
      <c r="F17" s="31"/>
      <c r="G17" s="8">
        <f>SUM(G11:G15)</f>
        <v>3622291</v>
      </c>
      <c r="I17" s="8">
        <f>SUM(I11:I15)</f>
        <v>3250658</v>
      </c>
    </row>
    <row r="18" ht="12.75">
      <c r="G18" s="7"/>
    </row>
    <row r="19" spans="2:9" ht="12.75">
      <c r="B19" s="10" t="s">
        <v>11</v>
      </c>
      <c r="G19" s="7"/>
      <c r="I19" t="s">
        <v>16</v>
      </c>
    </row>
    <row r="20" spans="2:9" ht="12.75">
      <c r="B20" s="10" t="s">
        <v>4</v>
      </c>
      <c r="G20" s="7">
        <v>901555</v>
      </c>
      <c r="I20" s="20">
        <v>455563</v>
      </c>
    </row>
    <row r="21" spans="2:9" ht="12.75">
      <c r="B21" s="10"/>
      <c r="G21" s="7"/>
      <c r="I21" s="20"/>
    </row>
    <row r="22" spans="2:9" ht="12.75">
      <c r="B22" s="11" t="s">
        <v>5</v>
      </c>
      <c r="C22" s="4"/>
      <c r="D22" s="4"/>
      <c r="G22" s="7">
        <v>192310</v>
      </c>
      <c r="I22" s="20">
        <v>196819</v>
      </c>
    </row>
    <row r="23" spans="7:9" ht="12.75">
      <c r="G23" s="9"/>
      <c r="I23" s="4"/>
    </row>
    <row r="24" spans="2:9" ht="16.5" thickBot="1">
      <c r="B24" s="15" t="s">
        <v>6</v>
      </c>
      <c r="C24" s="14"/>
      <c r="D24" s="14"/>
      <c r="E24" s="14"/>
      <c r="F24" s="14"/>
      <c r="G24" s="22">
        <f>SUM(G17:G22)</f>
        <v>4716156</v>
      </c>
      <c r="I24" s="22">
        <f>SUM(I17:I22)</f>
        <v>3903040</v>
      </c>
    </row>
    <row r="25" spans="1:7" ht="13.5" thickTop="1">
      <c r="A25" s="17"/>
      <c r="G25" s="7"/>
    </row>
    <row r="26" ht="12.75">
      <c r="G26" s="7"/>
    </row>
    <row r="27" ht="12.75">
      <c r="G27" s="7"/>
    </row>
    <row r="28" spans="1:7" ht="12.75">
      <c r="A28" s="33" t="s">
        <v>22</v>
      </c>
      <c r="G28" s="7"/>
    </row>
    <row r="29" ht="12.75">
      <c r="G29" s="7"/>
    </row>
    <row r="30" spans="2:9" ht="12.75">
      <c r="B30" s="10" t="s">
        <v>7</v>
      </c>
      <c r="G30" s="7">
        <f>1979888+7711</f>
        <v>1987599</v>
      </c>
      <c r="I30" s="20">
        <v>1762059</v>
      </c>
    </row>
    <row r="31" spans="2:9" ht="12.75">
      <c r="B31" s="10" t="s">
        <v>9</v>
      </c>
      <c r="G31" s="7">
        <v>168128</v>
      </c>
      <c r="I31" s="20">
        <v>147965</v>
      </c>
    </row>
    <row r="32" spans="2:9" ht="12.75">
      <c r="B32" s="10" t="s">
        <v>8</v>
      </c>
      <c r="G32" s="7">
        <f>78847+514927</f>
        <v>593774</v>
      </c>
      <c r="I32" s="20">
        <v>852424</v>
      </c>
    </row>
    <row r="33" spans="2:9" ht="12.75">
      <c r="B33" s="11" t="s">
        <v>18</v>
      </c>
      <c r="C33" s="4"/>
      <c r="D33" s="4"/>
      <c r="G33" s="9">
        <v>0</v>
      </c>
      <c r="I33" s="20">
        <v>150000</v>
      </c>
    </row>
    <row r="34" spans="7:9" ht="12.75">
      <c r="G34" s="7"/>
      <c r="I34" s="20"/>
    </row>
    <row r="35" spans="2:9" ht="12.75">
      <c r="B35" s="12" t="s">
        <v>10</v>
      </c>
      <c r="C35" s="4"/>
      <c r="D35" s="4"/>
      <c r="G35" s="7">
        <f>SUM(G30:G33)</f>
        <v>2749501</v>
      </c>
      <c r="I35" s="7">
        <f>SUM(I30:I33)</f>
        <v>2912448</v>
      </c>
    </row>
    <row r="36" spans="2:7" ht="12.75">
      <c r="B36" s="2"/>
      <c r="G36" s="7"/>
    </row>
    <row r="37" spans="2:9" ht="12.75">
      <c r="B37" s="10" t="s">
        <v>23</v>
      </c>
      <c r="G37" s="7">
        <f>2627448+648295-G32</f>
        <v>2681969</v>
      </c>
      <c r="I37" s="20">
        <v>2151920</v>
      </c>
    </row>
    <row r="38" spans="2:9" ht="12.75">
      <c r="B38" s="10"/>
      <c r="G38" s="7"/>
      <c r="I38" s="20"/>
    </row>
    <row r="39" spans="2:9" ht="12.75">
      <c r="B39" s="10" t="s">
        <v>24</v>
      </c>
      <c r="G39" s="21">
        <f>G35+G37</f>
        <v>5431470</v>
      </c>
      <c r="I39" s="26">
        <f>I35+I37</f>
        <v>5064368</v>
      </c>
    </row>
    <row r="40" spans="7:9" ht="12.75">
      <c r="G40" s="7"/>
      <c r="I40" s="20"/>
    </row>
    <row r="41" spans="2:9" ht="12.75">
      <c r="B41" s="10" t="s">
        <v>46</v>
      </c>
      <c r="G41" s="20">
        <v>-715314</v>
      </c>
      <c r="I41" s="20">
        <v>-1161328</v>
      </c>
    </row>
    <row r="42" spans="7:9" ht="12.75">
      <c r="G42" s="9"/>
      <c r="I42" s="28"/>
    </row>
    <row r="43" ht="12.75">
      <c r="G43" s="7"/>
    </row>
    <row r="44" spans="1:9" ht="16.5" thickBot="1">
      <c r="A44" s="32" t="s">
        <v>25</v>
      </c>
      <c r="B44" s="16"/>
      <c r="C44" s="14"/>
      <c r="D44" s="14"/>
      <c r="E44" s="14"/>
      <c r="F44" s="14"/>
      <c r="G44" s="22">
        <f>+G41+G39</f>
        <v>4716156</v>
      </c>
      <c r="I44" s="22">
        <f>+I39+I41</f>
        <v>3903040</v>
      </c>
    </row>
    <row r="45" ht="13.5" thickTop="1">
      <c r="G45" s="7"/>
    </row>
    <row r="46" ht="12.75">
      <c r="G46" s="7"/>
    </row>
    <row r="47" spans="3:7" ht="12.75">
      <c r="C47" t="s">
        <v>17</v>
      </c>
      <c r="G47" s="7"/>
    </row>
    <row r="48" ht="12.75">
      <c r="G48" s="7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64" ht="12.75">
      <c r="A64" s="34" t="s">
        <v>19</v>
      </c>
    </row>
  </sheetData>
  <printOptions gridLines="1"/>
  <pageMargins left="0.75" right="0.75" top="1" bottom="1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5" zoomScaleNormal="75" workbookViewId="0" topLeftCell="A1">
      <selection activeCell="B37" sqref="B37"/>
    </sheetView>
  </sheetViews>
  <sheetFormatPr defaultColWidth="9.140625" defaultRowHeight="12.75"/>
  <cols>
    <col min="1" max="1" width="21.00390625" style="0" customWidth="1"/>
    <col min="6" max="6" width="10.7109375" style="0" customWidth="1"/>
    <col min="7" max="7" width="14.57421875" style="0" bestFit="1" customWidth="1"/>
    <col min="9" max="9" width="13.57421875" style="0" customWidth="1"/>
    <col min="10" max="10" width="10.00390625" style="0" bestFit="1" customWidth="1"/>
  </cols>
  <sheetData>
    <row r="1" ht="12.75">
      <c r="G1" s="7"/>
    </row>
    <row r="2" ht="12.75">
      <c r="G2" s="7"/>
    </row>
    <row r="3" spans="1:7" ht="15.75">
      <c r="A3" s="1" t="s">
        <v>26</v>
      </c>
      <c r="G3" s="7"/>
    </row>
    <row r="4" ht="12.75">
      <c r="G4" s="7"/>
    </row>
    <row r="5" spans="1:7" ht="12.75">
      <c r="A5" s="24" t="s">
        <v>44</v>
      </c>
      <c r="B5" s="19"/>
      <c r="C5" s="19"/>
      <c r="D5" s="19"/>
      <c r="E5" s="19"/>
      <c r="F5" s="19"/>
      <c r="G5" s="7"/>
    </row>
    <row r="6" spans="1:7" ht="12.75">
      <c r="A6" s="24" t="s">
        <v>42</v>
      </c>
      <c r="B6" s="19"/>
      <c r="C6" s="19"/>
      <c r="D6" s="19"/>
      <c r="E6" s="19"/>
      <c r="F6" s="19"/>
      <c r="G6" s="7"/>
    </row>
    <row r="7" spans="1:9" ht="12.75">
      <c r="A7" s="2"/>
      <c r="G7" s="25" t="s">
        <v>20</v>
      </c>
      <c r="I7" s="25" t="s">
        <v>21</v>
      </c>
    </row>
    <row r="8" ht="12.75">
      <c r="G8" s="7"/>
    </row>
    <row r="9" spans="2:7" ht="12.75">
      <c r="B9" s="24" t="s">
        <v>12</v>
      </c>
      <c r="G9" s="6"/>
    </row>
    <row r="10" spans="2:7" ht="12.75">
      <c r="B10" s="10"/>
      <c r="G10" s="6"/>
    </row>
    <row r="11" spans="2:9" ht="12.75">
      <c r="B11" s="10" t="s">
        <v>45</v>
      </c>
      <c r="G11" s="20">
        <v>13178464</v>
      </c>
      <c r="H11" s="20"/>
      <c r="I11" s="20">
        <v>10849000</v>
      </c>
    </row>
    <row r="12" spans="2:9" ht="12.75">
      <c r="B12" t="s">
        <v>27</v>
      </c>
      <c r="G12" s="20">
        <v>8462185</v>
      </c>
      <c r="H12" s="20"/>
      <c r="I12" s="20">
        <v>7938910</v>
      </c>
    </row>
    <row r="13" spans="2:9" ht="12.75">
      <c r="B13" s="10" t="s">
        <v>28</v>
      </c>
      <c r="G13" s="20">
        <v>1029327</v>
      </c>
      <c r="H13" s="20"/>
      <c r="I13" s="20">
        <v>1763265</v>
      </c>
    </row>
    <row r="14" spans="2:9" ht="12.75">
      <c r="B14" s="10" t="s">
        <v>29</v>
      </c>
      <c r="G14" s="20">
        <v>394209</v>
      </c>
      <c r="H14" s="20"/>
      <c r="I14" s="20">
        <v>296388</v>
      </c>
    </row>
    <row r="15" spans="2:9" ht="12.75">
      <c r="B15" s="10" t="s">
        <v>30</v>
      </c>
      <c r="G15" s="20">
        <v>11827</v>
      </c>
      <c r="H15" s="20"/>
      <c r="I15" s="20">
        <v>25751</v>
      </c>
    </row>
    <row r="16" spans="2:9" ht="12.75">
      <c r="B16" s="10" t="s">
        <v>32</v>
      </c>
      <c r="G16" s="20"/>
      <c r="H16" s="20"/>
      <c r="I16" s="20">
        <v>225855</v>
      </c>
    </row>
    <row r="17" spans="2:9" ht="12.75">
      <c r="B17" s="10"/>
      <c r="G17" s="20"/>
      <c r="H17" s="20"/>
      <c r="I17" s="20"/>
    </row>
    <row r="18" spans="2:9" ht="12.75">
      <c r="B18" s="24" t="s">
        <v>31</v>
      </c>
      <c r="G18" s="30">
        <f>SUM(G11:G16)</f>
        <v>23076012</v>
      </c>
      <c r="H18" s="20"/>
      <c r="I18" s="30">
        <f>SUM(I11:I16)</f>
        <v>21099169</v>
      </c>
    </row>
    <row r="19" spans="2:9" ht="12.75">
      <c r="B19" s="10"/>
      <c r="G19" s="20"/>
      <c r="H19" s="20"/>
      <c r="I19" s="20"/>
    </row>
    <row r="20" spans="2:10" ht="12.75">
      <c r="B20" s="24" t="s">
        <v>33</v>
      </c>
      <c r="G20" s="20"/>
      <c r="H20" s="20"/>
      <c r="I20" s="20"/>
      <c r="J20" s="6"/>
    </row>
    <row r="21" spans="7:9" ht="12.75">
      <c r="G21" s="20"/>
      <c r="H21" s="20"/>
      <c r="I21" s="20"/>
    </row>
    <row r="22" spans="1:9" ht="12.75">
      <c r="A22" s="23"/>
      <c r="B22" s="10" t="s">
        <v>34</v>
      </c>
      <c r="C22" s="23"/>
      <c r="D22" s="23"/>
      <c r="E22" s="23"/>
      <c r="F22" s="23"/>
      <c r="G22" s="20">
        <f>G25-G23</f>
        <v>20438833</v>
      </c>
      <c r="H22" s="20"/>
      <c r="I22" s="20">
        <v>18730767</v>
      </c>
    </row>
    <row r="23" spans="2:9" ht="12.75">
      <c r="B23" s="10" t="s">
        <v>35</v>
      </c>
      <c r="G23" s="20">
        <f>2060922+1857</f>
        <v>2062779</v>
      </c>
      <c r="H23" s="20"/>
      <c r="I23" s="20">
        <v>2180981</v>
      </c>
    </row>
    <row r="24" spans="7:9" ht="12.75">
      <c r="G24" s="28"/>
      <c r="H24" s="20"/>
      <c r="I24" s="28"/>
    </row>
    <row r="25" spans="2:9" ht="12.75">
      <c r="B25" s="24" t="s">
        <v>36</v>
      </c>
      <c r="G25" s="20">
        <f>G18-G27</f>
        <v>22501612</v>
      </c>
      <c r="H25" s="20"/>
      <c r="I25" s="20">
        <f>SUM(I22:I24)</f>
        <v>20911748</v>
      </c>
    </row>
    <row r="26" spans="7:9" ht="12.75">
      <c r="G26" s="20"/>
      <c r="H26" s="20"/>
      <c r="I26" s="20"/>
    </row>
    <row r="27" spans="2:9" ht="12.75">
      <c r="B27" s="10" t="s">
        <v>37</v>
      </c>
      <c r="G27" s="20">
        <f>G31+G29</f>
        <v>574400</v>
      </c>
      <c r="H27" s="20"/>
      <c r="I27" s="20">
        <v>187421</v>
      </c>
    </row>
    <row r="28" spans="7:9" ht="12.75">
      <c r="G28" s="20"/>
      <c r="H28" s="20"/>
      <c r="I28" s="20"/>
    </row>
    <row r="29" spans="2:9" ht="12.75">
      <c r="B29" t="s">
        <v>38</v>
      </c>
      <c r="G29" s="20">
        <v>127629</v>
      </c>
      <c r="H29" s="20"/>
      <c r="I29" s="20">
        <v>46215</v>
      </c>
    </row>
    <row r="30" spans="7:9" ht="12.75">
      <c r="G30" s="20"/>
      <c r="H30" s="20"/>
      <c r="I30" s="20"/>
    </row>
    <row r="31" spans="2:9" ht="12.75">
      <c r="B31" s="27" t="s">
        <v>39</v>
      </c>
      <c r="G31" s="20">
        <v>446771</v>
      </c>
      <c r="H31" s="20"/>
      <c r="I31" s="20">
        <f>I27-I29</f>
        <v>141206</v>
      </c>
    </row>
    <row r="32" spans="7:9" ht="12.75">
      <c r="G32" s="20"/>
      <c r="H32" s="20"/>
      <c r="I32" s="20"/>
    </row>
    <row r="33" spans="2:9" ht="12.75">
      <c r="B33" t="s">
        <v>41</v>
      </c>
      <c r="G33" s="20">
        <f>I35</f>
        <v>-1162085</v>
      </c>
      <c r="H33" s="20"/>
      <c r="I33" s="20">
        <f>-1302534-757</f>
        <v>-1303291</v>
      </c>
    </row>
    <row r="34" spans="7:9" ht="12.75">
      <c r="G34" s="20"/>
      <c r="H34" s="20"/>
      <c r="I34" s="20"/>
    </row>
    <row r="35" spans="2:9" ht="13.5" thickBot="1">
      <c r="B35" s="27" t="s">
        <v>40</v>
      </c>
      <c r="G35" s="29">
        <f>G31+G33</f>
        <v>-715314</v>
      </c>
      <c r="H35" s="20"/>
      <c r="I35" s="29">
        <f>I31+I33</f>
        <v>-1162085</v>
      </c>
    </row>
    <row r="36" ht="13.5" thickTop="1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</sheetData>
  <printOptions gridLines="1"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Lynn Sanelli</cp:lastModifiedBy>
  <cp:lastPrinted>2007-10-24T13:20:09Z</cp:lastPrinted>
  <dcterms:created xsi:type="dcterms:W3CDTF">2001-11-02T15:09:22Z</dcterms:created>
  <dcterms:modified xsi:type="dcterms:W3CDTF">2007-10-24T13:33:54Z</dcterms:modified>
  <cp:category/>
  <cp:version/>
  <cp:contentType/>
  <cp:contentStatus/>
</cp:coreProperties>
</file>